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Исходные" sheetId="1" state="visible" r:id="rId3"/>
    <sheet name="Сетка" sheetId="2" state="visible" r:id="rId4"/>
    <sheet name="Н0" sheetId="3" state="visible" r:id="rId5"/>
    <sheet name="Н1" sheetId="4" state="visible" r:id="rId6"/>
    <sheet name="Н2" sheetId="5" state="visible" r:id="rId7"/>
    <sheet name="Н3" sheetId="6" state="visible" r:id="rId8"/>
    <sheet name="Н4" sheetId="7" state="visible" r:id="rId9"/>
    <sheet name="П0" sheetId="8" state="visible" r:id="rId10"/>
    <sheet name="П1" sheetId="9" state="visible" r:id="rId11"/>
    <sheet name="П2" sheetId="10" state="visible" r:id="rId12"/>
    <sheet name="П3" sheetId="11" state="visible" r:id="rId13"/>
  </sheets>
  <definedNames>
    <definedName function="false" hidden="false" name="As1" vbProcedure="false">Исходные!$C$18</definedName>
    <definedName function="false" hidden="false" name="b_sec" vbProcedure="false">Исходные!$C$5</definedName>
    <definedName function="false" hidden="false" name="dk" vbProcedure="false">Исходные!$C$22</definedName>
    <definedName function="false" hidden="false" name="d_bar" vbProcedure="false">Исходные!$C$17</definedName>
    <definedName function="false" hidden="false" name="eb1" vbProcedure="false">Исходные!$C$10</definedName>
    <definedName function="false" hidden="false" name="eb2" vbProcedure="false">Исходные!$C$11</definedName>
    <definedName function="false" hidden="false" name="Ebr" vbProcedure="false">Исходные!$C$12</definedName>
    <definedName function="false" hidden="false" name="Es" vbProcedure="false">Исходные!$C$14</definedName>
    <definedName function="false" hidden="false" name="es0" vbProcedure="false">Исходные!$C$15</definedName>
    <definedName function="false" hidden="false" name="es2" vbProcedure="false">Исходные!$C$16</definedName>
    <definedName function="false" hidden="false" name="h_sec" vbProcedure="false">Исходные!$C$6</definedName>
    <definedName function="false" hidden="false" name="Mx0" vbProcedure="false">Исходные!$C$20</definedName>
    <definedName function="false" hidden="false" name="My0" vbProcedure="false">Исходные!$C$21</definedName>
    <definedName function="false" hidden="false" name="N0" vbProcedure="false">Исходные!$C$19</definedName>
    <definedName function="false" hidden="false" name="n_x" vbProcedure="false">Исходные!$C$7</definedName>
    <definedName function="false" hidden="false" name="n_y" vbProcedure="false">Исходные!$C$8</definedName>
    <definedName function="false" hidden="false" name="Rb" vbProcedure="false">Исходные!$C$9</definedName>
    <definedName function="false" hidden="false" name="Rs" vbProcedure="false">Исходные!$C$13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<sst xmlns="http://schemas.openxmlformats.org/spreadsheetml/2006/main" count="580" uniqueCount="137">
  <si>
    <t xml:space="preserve">Учебный пример НДМ: прямоугольное сечение, косое внецентренное сжатие</t>
  </si>
  <si>
    <t xml:space="preserve">Жёлтые ячейки — исходные данные. Знаки: сжатие «−»; Mx = Σσ·y·A, My = Σσ·x·A; ε(x, y) = ε0 + kx·y + ky·x.</t>
  </si>
  <si>
    <t xml:space="preserve">Величина</t>
  </si>
  <si>
    <t xml:space="preserve">Имя</t>
  </si>
  <si>
    <t xml:space="preserve">Значение</t>
  </si>
  <si>
    <t xml:space="preserve">Ед.</t>
  </si>
  <si>
    <t xml:space="preserve">Ширина сечения b (вдоль x)</t>
  </si>
  <si>
    <t xml:space="preserve">b_sec</t>
  </si>
  <si>
    <t xml:space="preserve">м</t>
  </si>
  <si>
    <t xml:space="preserve">Высота сечения h (вдоль y)</t>
  </si>
  <si>
    <t xml:space="preserve">h_sec</t>
  </si>
  <si>
    <t xml:space="preserve">Число волокон по x</t>
  </si>
  <si>
    <t xml:space="preserve">n_x</t>
  </si>
  <si>
    <t xml:space="preserve">шт. (менять нельзя — под сетку построены листы)</t>
  </si>
  <si>
    <t xml:space="preserve">Число волокон по y</t>
  </si>
  <si>
    <t xml:space="preserve">n_y</t>
  </si>
  <si>
    <t xml:space="preserve">шт. (менять нельзя)</t>
  </si>
  <si>
    <t xml:space="preserve">Бетон B25: Rb</t>
  </si>
  <si>
    <t xml:space="preserve">Rb</t>
  </si>
  <si>
    <t xml:space="preserve">МПа</t>
  </si>
  <si>
    <t xml:space="preserve">εb1,red (двухлинейная диаграмма)</t>
  </si>
  <si>
    <t xml:space="preserve">eb1</t>
  </si>
  <si>
    <t xml:space="preserve">—</t>
  </si>
  <si>
    <t xml:space="preserve">εb2 — предельная деформация сжатия</t>
  </si>
  <si>
    <t xml:space="preserve">eb2</t>
  </si>
  <si>
    <t xml:space="preserve">Eb,red = Rb/εb1,red</t>
  </si>
  <si>
    <t xml:space="preserve">Ebr</t>
  </si>
  <si>
    <t xml:space="preserve">Арматура A500: Rs = Rsc</t>
  </si>
  <si>
    <t xml:space="preserve">Rs</t>
  </si>
  <si>
    <t xml:space="preserve">Es</t>
  </si>
  <si>
    <t xml:space="preserve">εs0 = Rs/Es</t>
  </si>
  <si>
    <t xml:space="preserve">es0</t>
  </si>
  <si>
    <t xml:space="preserve">εs2 — предельная деформация арматуры</t>
  </si>
  <si>
    <t xml:space="preserve">es2</t>
  </si>
  <si>
    <t xml:space="preserve">Диаметр стержней</t>
  </si>
  <si>
    <t xml:space="preserve">d_bar</t>
  </si>
  <si>
    <t xml:space="preserve">Площадь стержня As = π·d²/4</t>
  </si>
  <si>
    <t xml:space="preserve">As1</t>
  </si>
  <si>
    <t xml:space="preserve">м²</t>
  </si>
  <si>
    <t xml:space="preserve">Заданная N</t>
  </si>
  <si>
    <t xml:space="preserve">N0</t>
  </si>
  <si>
    <t xml:space="preserve">кН</t>
  </si>
  <si>
    <t xml:space="preserve">Заданный Mx</t>
  </si>
  <si>
    <t xml:space="preserve">Mx0</t>
  </si>
  <si>
    <t xml:space="preserve">кН·м</t>
  </si>
  <si>
    <t xml:space="preserve">Заданный My</t>
  </si>
  <si>
    <t xml:space="preserve">My0</t>
  </si>
  <si>
    <t xml:space="preserve">Приращение для численных производных δ</t>
  </si>
  <si>
    <t xml:space="preserve">dk</t>
  </si>
  <si>
    <t xml:space="preserve">1/м</t>
  </si>
  <si>
    <t xml:space="preserve">Стержни</t>
  </si>
  <si>
    <t xml:space="preserve">№</t>
  </si>
  <si>
    <t xml:space="preserve">x, м</t>
  </si>
  <si>
    <t xml:space="preserve">y, м</t>
  </si>
  <si>
    <t xml:space="preserve">As, м²</t>
  </si>
  <si>
    <t xml:space="preserve">Волокна бетона (центры ячеек 50×50 мм) и стержни. Площадь бетона под стержнями не вычитается.</t>
  </si>
  <si>
    <t xml:space="preserve">Тип</t>
  </si>
  <si>
    <t xml:space="preserve">i</t>
  </si>
  <si>
    <t xml:space="preserve">j</t>
  </si>
  <si>
    <t xml:space="preserve">A, м²</t>
  </si>
  <si>
    <t xml:space="preserve">бетон</t>
  </si>
  <si>
    <t xml:space="preserve">арматура</t>
  </si>
  <si>
    <t xml:space="preserve">Н0. Упругое начальное приближение: весь бетон работает с Eb,red, растяжение тоже (только для старта)</t>
  </si>
  <si>
    <t xml:space="preserve">внутренние</t>
  </si>
  <si>
    <t xml:space="preserve">заданные</t>
  </si>
  <si>
    <t xml:space="preserve">невязка R</t>
  </si>
  <si>
    <t xml:space="preserve">Матрица D (упругая, весь бетон с Eb,red)</t>
  </si>
  <si>
    <t xml:space="preserve">ε0</t>
  </si>
  <si>
    <t xml:space="preserve">N, кН</t>
  </si>
  <si>
    <t xml:space="preserve">kx, 1/м</t>
  </si>
  <si>
    <t xml:space="preserve">Mx, кН·м</t>
  </si>
  <si>
    <t xml:space="preserve">ky, 1/м</t>
  </si>
  <si>
    <t xml:space="preserve">My, кН·м</t>
  </si>
  <si>
    <t xml:space="preserve">|R|/|Fзад|</t>
  </si>
  <si>
    <t xml:space="preserve">Упругое начальное приближение u0 = D⁻¹·Fзад (правило Крамера)</t>
  </si>
  <si>
    <t xml:space="preserve">Контроль текущей плоскости</t>
  </si>
  <si>
    <t xml:space="preserve">det D</t>
  </si>
  <si>
    <t xml:space="preserve">εb угла (+b/2, +h/2)</t>
  </si>
  <si>
    <t xml:space="preserve">ε0 = det1/det</t>
  </si>
  <si>
    <t xml:space="preserve">мин. ε бетона по углам</t>
  </si>
  <si>
    <t xml:space="preserve">kx = det2/det</t>
  </si>
  <si>
    <t xml:space="preserve">условие |εb| ≤ εb2</t>
  </si>
  <si>
    <t xml:space="preserve">ky = det3/det</t>
  </si>
  <si>
    <t xml:space="preserve">макс. ε арматуры</t>
  </si>
  <si>
    <t xml:space="preserve">условие εs ≤ εs2</t>
  </si>
  <si>
    <t xml:space="preserve">Следующее приближение</t>
  </si>
  <si>
    <t xml:space="preserve">ε0 нов</t>
  </si>
  <si>
    <t xml:space="preserve">kx нов</t>
  </si>
  <si>
    <t xml:space="preserve">ky нов</t>
  </si>
  <si>
    <t xml:space="preserve">ε</t>
  </si>
  <si>
    <t xml:space="preserve">σ, МПа</t>
  </si>
  <si>
    <t xml:space="preserve">σ·A, кН</t>
  </si>
  <si>
    <t xml:space="preserve">σ·A·y, кН·м</t>
  </si>
  <si>
    <t xml:space="preserve">σ·A·x, кН·м</t>
  </si>
  <si>
    <t xml:space="preserve">Et, МПа</t>
  </si>
  <si>
    <t xml:space="preserve">Et·A, кН</t>
  </si>
  <si>
    <t xml:space="preserve">Et·A·y</t>
  </si>
  <si>
    <t xml:space="preserve">Et·A·x</t>
  </si>
  <si>
    <t xml:space="preserve">Et·A·y²</t>
  </si>
  <si>
    <t xml:space="preserve">Et·A·x·y</t>
  </si>
  <si>
    <t xml:space="preserve">Et·A·x²</t>
  </si>
  <si>
    <t xml:space="preserve">Σ</t>
  </si>
  <si>
    <t xml:space="preserve">Н1. Итерация Ньютона: усилия и касательная жёсткость по плоскости из листа Н0</t>
  </si>
  <si>
    <t xml:space="preserve">Матрица D (касательная)</t>
  </si>
  <si>
    <t xml:space="preserve">Приращение Δu = D⁻¹·R (правило Крамера)</t>
  </si>
  <si>
    <t xml:space="preserve">Δε0 = det1/det</t>
  </si>
  <si>
    <t xml:space="preserve">Δkx = det2/det</t>
  </si>
  <si>
    <t xml:space="preserve">Δky = det3/det</t>
  </si>
  <si>
    <t xml:space="preserve">Н2. Итерация Ньютона: усилия и касательная жёсткость по плоскости из листа Н1</t>
  </si>
  <si>
    <t xml:space="preserve">Н3. Итерация Ньютона: усилия и касательная жёсткость по плоскости из листа Н2</t>
  </si>
  <si>
    <t xml:space="preserve">Н4. Итерация Ньютона: усилия и касательная жёсткость по плоскости из листа Н3</t>
  </si>
  <si>
    <t xml:space="preserve">П0. Поиск предела: старт из упругого решения, масштабированного до εb2 в самом сжатом углу</t>
  </si>
  <si>
    <t xml:space="preserve">F(база)</t>
  </si>
  <si>
    <t xml:space="preserve">λ·Fзад</t>
  </si>
  <si>
    <t xml:space="preserve">G = F − λ·Fзад</t>
  </si>
  <si>
    <t xml:space="preserve">Якобиан J: ∂G/∂kx и ∂G/∂ky — разностями, ∂G/∂λ = −Fзад</t>
  </si>
  <si>
    <t xml:space="preserve">−G</t>
  </si>
  <si>
    <t xml:space="preserve">λ</t>
  </si>
  <si>
    <t xml:space="preserve">xc угла, м</t>
  </si>
  <si>
    <t xml:space="preserve">|G|/|Fзад|</t>
  </si>
  <si>
    <t xml:space="preserve">yc угла, м</t>
  </si>
  <si>
    <t xml:space="preserve">ε0 = −εb2 − kx·yc − ky·xc</t>
  </si>
  <si>
    <t xml:space="preserve">макс. ε арматуры (база)</t>
  </si>
  <si>
    <t xml:space="preserve">Приращение Δv = J⁻¹·(−G) (правило Крамера)</t>
  </si>
  <si>
    <t xml:space="preserve">Кисп = 1/λ</t>
  </si>
  <si>
    <t xml:space="preserve">Δkx = det1/det</t>
  </si>
  <si>
    <t xml:space="preserve">Δky = det2/det</t>
  </si>
  <si>
    <t xml:space="preserve">Δλ = det3/det</t>
  </si>
  <si>
    <t xml:space="preserve">λ нов</t>
  </si>
  <si>
    <t xml:space="preserve">Масштаб упругого решения s</t>
  </si>
  <si>
    <t xml:space="preserve">s = εb2/|ε угла(u0)|</t>
  </si>
  <si>
    <t xml:space="preserve">Плоскость «база»</t>
  </si>
  <si>
    <t xml:space="preserve">Плоскость «kx+δ»</t>
  </si>
  <si>
    <t xml:space="preserve">Плоскость «ky+δ»</t>
  </si>
  <si>
    <t xml:space="preserve">П1. Итерация Ньютона по (kx, ky, λ) при εb угла = −εb2</t>
  </si>
  <si>
    <t xml:space="preserve">П2. Итерация Ньютона по (kx, ky, λ) при εb угла = −εb2</t>
  </si>
  <si>
    <t xml:space="preserve">П3. Итерация Ньютона по (kx, ky, λ) при εb угла = −εb2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</si>
</sst>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7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"/>
      <name val="Cambria"/>
      <family val="0"/>
      <charset val="1"/>
    </font>
    <font>
      <b val="true"/>
      <sz val="11"/>
      <name val="Cambria"/>
      <family val="0"/>
      <charset val="1"/>
    </font>
    <font>
      <b val="true"/>
      <sz val="12"/>
      <name val="Cambri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DBEAFE"/>
        <bgColor rgb="FFD9F2D9"/>
      </patternFill>
    </fill>
    <fill>
      <patternFill patternType="solid">
        <fgColor rgb="FFFFF3CD"/>
        <bgColor rgb="FFFFFFFF"/>
      </patternFill>
    </fill>
    <fill>
      <patternFill patternType="solid">
        <fgColor rgb="FFD9F2D9"/>
        <bgColor rgb="FFDBEAFE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EC5"/>
      <rgbColor rgb="FF808080"/>
      <rgbColor rgb="FF9999FF"/>
      <rgbColor rgb="FF993366"/>
      <rgbColor rgb="FFFFF3CD"/>
      <rgbColor rgb="FFDBEAF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F2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2"/>
    <col collapsed="false" customWidth="true" hidden="false" outlineLevel="0" max="2" min="2" style="0" width="10"/>
    <col collapsed="false" customWidth="true" hidden="false" outlineLevel="0" max="3" min="3" style="0" width="14"/>
    <col collapsed="false" customWidth="true" hidden="false" outlineLevel="0" max="4" min="4" style="0" width="40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0" t="s">
        <v>1</v>
      </c>
    </row>
    <row r="4" customFormat="false" ht="15" hidden="false" customHeight="false" outlineLevel="0" collapsed="false">
      <c r="A4" s="2" t="s">
        <v>2</v>
      </c>
      <c r="B4" s="2" t="s">
        <v>3</v>
      </c>
      <c r="C4" s="2" t="s">
        <v>4</v>
      </c>
      <c r="D4" s="2" t="s">
        <v>5</v>
      </c>
    </row>
    <row r="5" customFormat="false" ht="15" hidden="false" customHeight="false" outlineLevel="0" collapsed="false">
      <c r="A5" s="0" t="s">
        <v>6</v>
      </c>
      <c r="B5" s="0" t="s">
        <v>7</v>
      </c>
      <c r="C5" s="3" t="n">
        <v>0.3</v>
      </c>
      <c r="D5" s="0" t="s">
        <v>8</v>
      </c>
    </row>
    <row r="6" customFormat="false" ht="15" hidden="false" customHeight="false" outlineLevel="0" collapsed="false">
      <c r="A6" s="0" t="s">
        <v>9</v>
      </c>
      <c r="B6" s="0" t="s">
        <v>10</v>
      </c>
      <c r="C6" s="3" t="n">
        <v>0.5</v>
      </c>
      <c r="D6" s="0" t="s">
        <v>8</v>
      </c>
    </row>
    <row r="7" customFormat="false" ht="15" hidden="false" customHeight="false" outlineLevel="0" collapsed="false">
      <c r="A7" s="0" t="s">
        <v>11</v>
      </c>
      <c r="B7" s="0" t="s">
        <v>12</v>
      </c>
      <c r="C7" s="3" t="n">
        <v>6</v>
      </c>
      <c r="D7" s="0" t="s">
        <v>13</v>
      </c>
    </row>
    <row r="8" customFormat="false" ht="15" hidden="false" customHeight="false" outlineLevel="0" collapsed="false">
      <c r="A8" s="0" t="s">
        <v>14</v>
      </c>
      <c r="B8" s="0" t="s">
        <v>15</v>
      </c>
      <c r="C8" s="3" t="n">
        <v>10</v>
      </c>
      <c r="D8" s="0" t="s">
        <v>16</v>
      </c>
    </row>
    <row r="9" customFormat="false" ht="15" hidden="false" customHeight="false" outlineLevel="0" collapsed="false">
      <c r="A9" s="0" t="s">
        <v>17</v>
      </c>
      <c r="B9" s="0" t="s">
        <v>18</v>
      </c>
      <c r="C9" s="3" t="n">
        <v>14.5</v>
      </c>
      <c r="D9" s="0" t="s">
        <v>19</v>
      </c>
    </row>
    <row r="10" customFormat="false" ht="15" hidden="false" customHeight="false" outlineLevel="0" collapsed="false">
      <c r="A10" s="0" t="s">
        <v>20</v>
      </c>
      <c r="B10" s="0" t="s">
        <v>21</v>
      </c>
      <c r="C10" s="3" t="n">
        <v>0.0015</v>
      </c>
      <c r="D10" s="0" t="s">
        <v>22</v>
      </c>
    </row>
    <row r="11" customFormat="false" ht="15" hidden="false" customHeight="false" outlineLevel="0" collapsed="false">
      <c r="A11" s="0" t="s">
        <v>23</v>
      </c>
      <c r="B11" s="0" t="s">
        <v>24</v>
      </c>
      <c r="C11" s="3" t="n">
        <v>0.0035</v>
      </c>
      <c r="D11" s="0" t="s">
        <v>22</v>
      </c>
    </row>
    <row r="12" customFormat="false" ht="15" hidden="false" customHeight="false" outlineLevel="0" collapsed="false">
      <c r="A12" s="0" t="s">
        <v>25</v>
      </c>
      <c r="B12" s="0" t="s">
        <v>26</v>
      </c>
      <c r="C12" s="0" t="n">
        <f aca="false">Rb/eb1</f>
        <v>9666.66666666667</v>
      </c>
      <c r="D12" s="0" t="s">
        <v>19</v>
      </c>
    </row>
    <row r="13" customFormat="false" ht="15" hidden="false" customHeight="false" outlineLevel="0" collapsed="false">
      <c r="A13" s="0" t="s">
        <v>27</v>
      </c>
      <c r="B13" s="0" t="s">
        <v>28</v>
      </c>
      <c r="C13" s="3" t="n">
        <v>435</v>
      </c>
      <c r="D13" s="0" t="s">
        <v>19</v>
      </c>
    </row>
    <row r="14" customFormat="false" ht="15" hidden="false" customHeight="false" outlineLevel="0" collapsed="false">
      <c r="A14" s="0" t="s">
        <v>29</v>
      </c>
      <c r="B14" s="0" t="s">
        <v>29</v>
      </c>
      <c r="C14" s="3" t="n">
        <v>200000</v>
      </c>
      <c r="D14" s="0" t="s">
        <v>19</v>
      </c>
    </row>
    <row r="15" customFormat="false" ht="15" hidden="false" customHeight="false" outlineLevel="0" collapsed="false">
      <c r="A15" s="0" t="s">
        <v>30</v>
      </c>
      <c r="B15" s="0" t="s">
        <v>31</v>
      </c>
      <c r="C15" s="0" t="n">
        <f aca="false">Rs/Es</f>
        <v>0.002175</v>
      </c>
      <c r="D15" s="0" t="s">
        <v>22</v>
      </c>
    </row>
    <row r="16" customFormat="false" ht="15" hidden="false" customHeight="false" outlineLevel="0" collapsed="false">
      <c r="A16" s="0" t="s">
        <v>32</v>
      </c>
      <c r="B16" s="0" t="s">
        <v>33</v>
      </c>
      <c r="C16" s="3" t="n">
        <v>0.025</v>
      </c>
      <c r="D16" s="0" t="s">
        <v>22</v>
      </c>
    </row>
    <row r="17" customFormat="false" ht="15" hidden="false" customHeight="false" outlineLevel="0" collapsed="false">
      <c r="A17" s="0" t="s">
        <v>34</v>
      </c>
      <c r="B17" s="0" t="s">
        <v>35</v>
      </c>
      <c r="C17" s="3" t="n">
        <v>0.02</v>
      </c>
      <c r="D17" s="0" t="s">
        <v>8</v>
      </c>
    </row>
    <row r="18" customFormat="false" ht="15" hidden="false" customHeight="false" outlineLevel="0" collapsed="false">
      <c r="A18" s="0" t="s">
        <v>36</v>
      </c>
      <c r="B18" s="0" t="s">
        <v>37</v>
      </c>
      <c r="C18" s="0" t="n">
        <f aca="false">PI()*d_bar^2/4</f>
        <v>0.000314159265358979</v>
      </c>
      <c r="D18" s="0" t="s">
        <v>38</v>
      </c>
    </row>
    <row r="19" customFormat="false" ht="15" hidden="false" customHeight="false" outlineLevel="0" collapsed="false">
      <c r="A19" s="0" t="s">
        <v>39</v>
      </c>
      <c r="B19" s="0" t="s">
        <v>40</v>
      </c>
      <c r="C19" s="3" t="n">
        <v>-800</v>
      </c>
      <c r="D19" s="0" t="s">
        <v>41</v>
      </c>
    </row>
    <row r="20" customFormat="false" ht="15" hidden="false" customHeight="false" outlineLevel="0" collapsed="false">
      <c r="A20" s="0" t="s">
        <v>42</v>
      </c>
      <c r="B20" s="0" t="s">
        <v>43</v>
      </c>
      <c r="C20" s="3" t="n">
        <v>-160</v>
      </c>
      <c r="D20" s="0" t="s">
        <v>44</v>
      </c>
    </row>
    <row r="21" customFormat="false" ht="15" hidden="false" customHeight="false" outlineLevel="0" collapsed="false">
      <c r="A21" s="0" t="s">
        <v>45</v>
      </c>
      <c r="B21" s="0" t="s">
        <v>46</v>
      </c>
      <c r="C21" s="3" t="n">
        <v>-50</v>
      </c>
      <c r="D21" s="0" t="s">
        <v>44</v>
      </c>
    </row>
    <row r="22" customFormat="false" ht="15" hidden="false" customHeight="false" outlineLevel="0" collapsed="false">
      <c r="A22" s="0" t="s">
        <v>47</v>
      </c>
      <c r="B22" s="0" t="s">
        <v>48</v>
      </c>
      <c r="C22" s="3" t="n">
        <v>1E-005</v>
      </c>
      <c r="D22" s="0" t="s">
        <v>49</v>
      </c>
    </row>
    <row r="24" customFormat="false" ht="15" hidden="false" customHeight="false" outlineLevel="0" collapsed="false">
      <c r="A24" s="4" t="s">
        <v>50</v>
      </c>
    </row>
    <row r="25" customFormat="false" ht="15" hidden="false" customHeight="false" outlineLevel="0" collapsed="false">
      <c r="A25" s="2" t="s">
        <v>51</v>
      </c>
      <c r="B25" s="2" t="s">
        <v>52</v>
      </c>
      <c r="C25" s="2" t="s">
        <v>53</v>
      </c>
      <c r="D25" s="2" t="s">
        <v>54</v>
      </c>
    </row>
    <row r="26" customFormat="false" ht="15" hidden="false" customHeight="false" outlineLevel="0" collapsed="false">
      <c r="A26" s="0" t="n">
        <v>1</v>
      </c>
      <c r="B26" s="3" t="n">
        <v>-0.1</v>
      </c>
      <c r="C26" s="3" t="n">
        <v>-0.2</v>
      </c>
      <c r="D26" s="0" t="n">
        <f aca="false">As1</f>
        <v>0.000314159265358979</v>
      </c>
    </row>
    <row r="27" customFormat="false" ht="15" hidden="false" customHeight="false" outlineLevel="0" collapsed="false">
      <c r="A27" s="0" t="n">
        <v>2</v>
      </c>
      <c r="B27" s="3" t="n">
        <v>0.1</v>
      </c>
      <c r="C27" s="3" t="n">
        <v>-0.2</v>
      </c>
      <c r="D27" s="0" t="n">
        <f aca="false">As1</f>
        <v>0.000314159265358979</v>
      </c>
    </row>
    <row r="28" customFormat="false" ht="15" hidden="false" customHeight="false" outlineLevel="0" collapsed="false">
      <c r="A28" s="0" t="n">
        <v>3</v>
      </c>
      <c r="B28" s="3" t="n">
        <v>-0.1</v>
      </c>
      <c r="C28" s="3" t="n">
        <v>0.2</v>
      </c>
      <c r="D28" s="0" t="n">
        <f aca="false">As1</f>
        <v>0.000314159265358979</v>
      </c>
    </row>
    <row r="29" customFormat="false" ht="15" hidden="false" customHeight="false" outlineLevel="0" collapsed="false">
      <c r="A29" s="0" t="n">
        <v>4</v>
      </c>
      <c r="B29" s="3" t="n">
        <v>0.1</v>
      </c>
      <c r="C29" s="3" t="n">
        <v>0.2</v>
      </c>
      <c r="D29" s="0" t="n">
        <f aca="false">As1</f>
        <v>0.000314159265358979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6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>
    <row r="1" customFormat="false" ht="15" hidden="false" customHeight="false" outlineLevel="0" collapsed="false">
      <c r="A1" s="0" t="s">
        <v>55</v>
      </c>
    </row>
    <row r="3" customFormat="false" ht="15" hidden="false" customHeight="false" outlineLevel="0" collapsed="false">
      <c r="A3" s="2" t="s">
        <v>51</v>
      </c>
      <c r="B3" s="2" t="s">
        <v>56</v>
      </c>
      <c r="C3" s="2" t="s">
        <v>57</v>
      </c>
      <c r="D3" s="2" t="s">
        <v>58</v>
      </c>
      <c r="E3" s="2" t="s">
        <v>52</v>
      </c>
      <c r="F3" s="2" t="s">
        <v>53</v>
      </c>
      <c r="G3" s="2" t="s">
        <v>59</v>
      </c>
    </row>
    <row r="4" customFormat="false" ht="15" hidden="false" customHeight="false" outlineLevel="0" collapsed="false">
      <c r="A4" s="0" t="n">
        <v>1</v>
      </c>
      <c r="B4" s="0" t="s">
        <v>60</v>
      </c>
      <c r="C4" s="0" t="n">
        <v>0</v>
      </c>
      <c r="D4" s="0" t="n">
        <v>0</v>
      </c>
      <c r="E4" s="0" t="n">
        <f aca="false">-b_sec/2+b_sec/n_x*(C4+0.5)</f>
        <v>-0.125</v>
      </c>
      <c r="F4" s="0" t="n">
        <f aca="false">-h_sec/2+h_sec/n_y*(D4+0.5)</f>
        <v>-0.225</v>
      </c>
      <c r="G4" s="0" t="n">
        <f aca="false">b_sec/n_x*h_sec/n_y</f>
        <v>0.0025</v>
      </c>
    </row>
    <row r="5" customFormat="false" ht="15" hidden="false" customHeight="false" outlineLevel="0" collapsed="false">
      <c r="A5" s="0" t="n">
        <v>2</v>
      </c>
      <c r="B5" s="0" t="s">
        <v>60</v>
      </c>
      <c r="C5" s="0" t="n">
        <v>1</v>
      </c>
      <c r="D5" s="0" t="n">
        <v>0</v>
      </c>
      <c r="E5" s="0" t="n">
        <f aca="false">-b_sec/2+b_sec/n_x*(C5+0.5)</f>
        <v>-0.075</v>
      </c>
      <c r="F5" s="0" t="n">
        <f aca="false">-h_sec/2+h_sec/n_y*(D5+0.5)</f>
        <v>-0.225</v>
      </c>
      <c r="G5" s="0" t="n">
        <f aca="false">b_sec/n_x*h_sec/n_y</f>
        <v>0.0025</v>
      </c>
    </row>
    <row r="6" customFormat="false" ht="15" hidden="false" customHeight="false" outlineLevel="0" collapsed="false">
      <c r="A6" s="0" t="n">
        <v>3</v>
      </c>
      <c r="B6" s="0" t="s">
        <v>60</v>
      </c>
      <c r="C6" s="0" t="n">
        <v>2</v>
      </c>
      <c r="D6" s="0" t="n">
        <v>0</v>
      </c>
      <c r="E6" s="0" t="n">
        <f aca="false">-b_sec/2+b_sec/n_x*(C6+0.5)</f>
        <v>-0.025</v>
      </c>
      <c r="F6" s="0" t="n">
        <f aca="false">-h_sec/2+h_sec/n_y*(D6+0.5)</f>
        <v>-0.225</v>
      </c>
      <c r="G6" s="0" t="n">
        <f aca="false">b_sec/n_x*h_sec/n_y</f>
        <v>0.0025</v>
      </c>
    </row>
    <row r="7" customFormat="false" ht="15" hidden="false" customHeight="false" outlineLevel="0" collapsed="false">
      <c r="A7" s="0" t="n">
        <v>4</v>
      </c>
      <c r="B7" s="0" t="s">
        <v>60</v>
      </c>
      <c r="C7" s="0" t="n">
        <v>3</v>
      </c>
      <c r="D7" s="0" t="n">
        <v>0</v>
      </c>
      <c r="E7" s="0" t="n">
        <f aca="false">-b_sec/2+b_sec/n_x*(C7+0.5)</f>
        <v>0.025</v>
      </c>
      <c r="F7" s="0" t="n">
        <f aca="false">-h_sec/2+h_sec/n_y*(D7+0.5)</f>
        <v>-0.225</v>
      </c>
      <c r="G7" s="0" t="n">
        <f aca="false">b_sec/n_x*h_sec/n_y</f>
        <v>0.0025</v>
      </c>
    </row>
    <row r="8" customFormat="false" ht="15" hidden="false" customHeight="false" outlineLevel="0" collapsed="false">
      <c r="A8" s="0" t="n">
        <v>5</v>
      </c>
      <c r="B8" s="0" t="s">
        <v>60</v>
      </c>
      <c r="C8" s="0" t="n">
        <v>4</v>
      </c>
      <c r="D8" s="0" t="n">
        <v>0</v>
      </c>
      <c r="E8" s="0" t="n">
        <f aca="false">-b_sec/2+b_sec/n_x*(C8+0.5)</f>
        <v>0.075</v>
      </c>
      <c r="F8" s="0" t="n">
        <f aca="false">-h_sec/2+h_sec/n_y*(D8+0.5)</f>
        <v>-0.225</v>
      </c>
      <c r="G8" s="0" t="n">
        <f aca="false">b_sec/n_x*h_sec/n_y</f>
        <v>0.0025</v>
      </c>
    </row>
    <row r="9" customFormat="false" ht="15" hidden="false" customHeight="false" outlineLevel="0" collapsed="false">
      <c r="A9" s="0" t="n">
        <v>6</v>
      </c>
      <c r="B9" s="0" t="s">
        <v>60</v>
      </c>
      <c r="C9" s="0" t="n">
        <v>5</v>
      </c>
      <c r="D9" s="0" t="n">
        <v>0</v>
      </c>
      <c r="E9" s="0" t="n">
        <f aca="false">-b_sec/2+b_sec/n_x*(C9+0.5)</f>
        <v>0.125</v>
      </c>
      <c r="F9" s="0" t="n">
        <f aca="false">-h_sec/2+h_sec/n_y*(D9+0.5)</f>
        <v>-0.225</v>
      </c>
      <c r="G9" s="0" t="n">
        <f aca="false">b_sec/n_x*h_sec/n_y</f>
        <v>0.0025</v>
      </c>
    </row>
    <row r="10" customFormat="false" ht="15" hidden="false" customHeight="false" outlineLevel="0" collapsed="false">
      <c r="A10" s="0" t="n">
        <v>7</v>
      </c>
      <c r="B10" s="0" t="s">
        <v>60</v>
      </c>
      <c r="C10" s="0" t="n">
        <v>0</v>
      </c>
      <c r="D10" s="0" t="n">
        <v>1</v>
      </c>
      <c r="E10" s="0" t="n">
        <f aca="false">-b_sec/2+b_sec/n_x*(C10+0.5)</f>
        <v>-0.125</v>
      </c>
      <c r="F10" s="0" t="n">
        <f aca="false">-h_sec/2+h_sec/n_y*(D10+0.5)</f>
        <v>-0.175</v>
      </c>
      <c r="G10" s="0" t="n">
        <f aca="false">b_sec/n_x*h_sec/n_y</f>
        <v>0.0025</v>
      </c>
    </row>
    <row r="11" customFormat="false" ht="15" hidden="false" customHeight="false" outlineLevel="0" collapsed="false">
      <c r="A11" s="0" t="n">
        <v>8</v>
      </c>
      <c r="B11" s="0" t="s">
        <v>60</v>
      </c>
      <c r="C11" s="0" t="n">
        <v>1</v>
      </c>
      <c r="D11" s="0" t="n">
        <v>1</v>
      </c>
      <c r="E11" s="0" t="n">
        <f aca="false">-b_sec/2+b_sec/n_x*(C11+0.5)</f>
        <v>-0.075</v>
      </c>
      <c r="F11" s="0" t="n">
        <f aca="false">-h_sec/2+h_sec/n_y*(D11+0.5)</f>
        <v>-0.175</v>
      </c>
      <c r="G11" s="0" t="n">
        <f aca="false">b_sec/n_x*h_sec/n_y</f>
        <v>0.0025</v>
      </c>
    </row>
    <row r="12" customFormat="false" ht="15" hidden="false" customHeight="false" outlineLevel="0" collapsed="false">
      <c r="A12" s="0" t="n">
        <v>9</v>
      </c>
      <c r="B12" s="0" t="s">
        <v>60</v>
      </c>
      <c r="C12" s="0" t="n">
        <v>2</v>
      </c>
      <c r="D12" s="0" t="n">
        <v>1</v>
      </c>
      <c r="E12" s="0" t="n">
        <f aca="false">-b_sec/2+b_sec/n_x*(C12+0.5)</f>
        <v>-0.025</v>
      </c>
      <c r="F12" s="0" t="n">
        <f aca="false">-h_sec/2+h_sec/n_y*(D12+0.5)</f>
        <v>-0.175</v>
      </c>
      <c r="G12" s="0" t="n">
        <f aca="false">b_sec/n_x*h_sec/n_y</f>
        <v>0.0025</v>
      </c>
    </row>
    <row r="13" customFormat="false" ht="15" hidden="false" customHeight="false" outlineLevel="0" collapsed="false">
      <c r="A13" s="0" t="n">
        <v>10</v>
      </c>
      <c r="B13" s="0" t="s">
        <v>60</v>
      </c>
      <c r="C13" s="0" t="n">
        <v>3</v>
      </c>
      <c r="D13" s="0" t="n">
        <v>1</v>
      </c>
      <c r="E13" s="0" t="n">
        <f aca="false">-b_sec/2+b_sec/n_x*(C13+0.5)</f>
        <v>0.025</v>
      </c>
      <c r="F13" s="0" t="n">
        <f aca="false">-h_sec/2+h_sec/n_y*(D13+0.5)</f>
        <v>-0.175</v>
      </c>
      <c r="G13" s="0" t="n">
        <f aca="false">b_sec/n_x*h_sec/n_y</f>
        <v>0.0025</v>
      </c>
    </row>
    <row r="14" customFormat="false" ht="15" hidden="false" customHeight="false" outlineLevel="0" collapsed="false">
      <c r="A14" s="0" t="n">
        <v>11</v>
      </c>
      <c r="B14" s="0" t="s">
        <v>60</v>
      </c>
      <c r="C14" s="0" t="n">
        <v>4</v>
      </c>
      <c r="D14" s="0" t="n">
        <v>1</v>
      </c>
      <c r="E14" s="0" t="n">
        <f aca="false">-b_sec/2+b_sec/n_x*(C14+0.5)</f>
        <v>0.075</v>
      </c>
      <c r="F14" s="0" t="n">
        <f aca="false">-h_sec/2+h_sec/n_y*(D14+0.5)</f>
        <v>-0.175</v>
      </c>
      <c r="G14" s="0" t="n">
        <f aca="false">b_sec/n_x*h_sec/n_y</f>
        <v>0.0025</v>
      </c>
    </row>
    <row r="15" customFormat="false" ht="15" hidden="false" customHeight="false" outlineLevel="0" collapsed="false">
      <c r="A15" s="0" t="n">
        <v>12</v>
      </c>
      <c r="B15" s="0" t="s">
        <v>60</v>
      </c>
      <c r="C15" s="0" t="n">
        <v>5</v>
      </c>
      <c r="D15" s="0" t="n">
        <v>1</v>
      </c>
      <c r="E15" s="0" t="n">
        <f aca="false">-b_sec/2+b_sec/n_x*(C15+0.5)</f>
        <v>0.125</v>
      </c>
      <c r="F15" s="0" t="n">
        <f aca="false">-h_sec/2+h_sec/n_y*(D15+0.5)</f>
        <v>-0.175</v>
      </c>
      <c r="G15" s="0" t="n">
        <f aca="false">b_sec/n_x*h_sec/n_y</f>
        <v>0.0025</v>
      </c>
    </row>
    <row r="16" customFormat="false" ht="15" hidden="false" customHeight="false" outlineLevel="0" collapsed="false">
      <c r="A16" s="0" t="n">
        <v>13</v>
      </c>
      <c r="B16" s="0" t="s">
        <v>60</v>
      </c>
      <c r="C16" s="0" t="n">
        <v>0</v>
      </c>
      <c r="D16" s="0" t="n">
        <v>2</v>
      </c>
      <c r="E16" s="0" t="n">
        <f aca="false">-b_sec/2+b_sec/n_x*(C16+0.5)</f>
        <v>-0.125</v>
      </c>
      <c r="F16" s="0" t="n">
        <f aca="false">-h_sec/2+h_sec/n_y*(D16+0.5)</f>
        <v>-0.125</v>
      </c>
      <c r="G16" s="0" t="n">
        <f aca="false">b_sec/n_x*h_sec/n_y</f>
        <v>0.0025</v>
      </c>
    </row>
    <row r="17" customFormat="false" ht="15" hidden="false" customHeight="false" outlineLevel="0" collapsed="false">
      <c r="A17" s="0" t="n">
        <v>14</v>
      </c>
      <c r="B17" s="0" t="s">
        <v>60</v>
      </c>
      <c r="C17" s="0" t="n">
        <v>1</v>
      </c>
      <c r="D17" s="0" t="n">
        <v>2</v>
      </c>
      <c r="E17" s="0" t="n">
        <f aca="false">-b_sec/2+b_sec/n_x*(C17+0.5)</f>
        <v>-0.075</v>
      </c>
      <c r="F17" s="0" t="n">
        <f aca="false">-h_sec/2+h_sec/n_y*(D17+0.5)</f>
        <v>-0.125</v>
      </c>
      <c r="G17" s="0" t="n">
        <f aca="false">b_sec/n_x*h_sec/n_y</f>
        <v>0.0025</v>
      </c>
    </row>
    <row r="18" customFormat="false" ht="15" hidden="false" customHeight="false" outlineLevel="0" collapsed="false">
      <c r="A18" s="0" t="n">
        <v>15</v>
      </c>
      <c r="B18" s="0" t="s">
        <v>60</v>
      </c>
      <c r="C18" s="0" t="n">
        <v>2</v>
      </c>
      <c r="D18" s="0" t="n">
        <v>2</v>
      </c>
      <c r="E18" s="0" t="n">
        <f aca="false">-b_sec/2+b_sec/n_x*(C18+0.5)</f>
        <v>-0.025</v>
      </c>
      <c r="F18" s="0" t="n">
        <f aca="false">-h_sec/2+h_sec/n_y*(D18+0.5)</f>
        <v>-0.125</v>
      </c>
      <c r="G18" s="0" t="n">
        <f aca="false">b_sec/n_x*h_sec/n_y</f>
        <v>0.0025</v>
      </c>
    </row>
    <row r="19" customFormat="false" ht="15" hidden="false" customHeight="false" outlineLevel="0" collapsed="false">
      <c r="A19" s="0" t="n">
        <v>16</v>
      </c>
      <c r="B19" s="0" t="s">
        <v>60</v>
      </c>
      <c r="C19" s="0" t="n">
        <v>3</v>
      </c>
      <c r="D19" s="0" t="n">
        <v>2</v>
      </c>
      <c r="E19" s="0" t="n">
        <f aca="false">-b_sec/2+b_sec/n_x*(C19+0.5)</f>
        <v>0.025</v>
      </c>
      <c r="F19" s="0" t="n">
        <f aca="false">-h_sec/2+h_sec/n_y*(D19+0.5)</f>
        <v>-0.125</v>
      </c>
      <c r="G19" s="0" t="n">
        <f aca="false">b_sec/n_x*h_sec/n_y</f>
        <v>0.0025</v>
      </c>
    </row>
    <row r="20" customFormat="false" ht="15" hidden="false" customHeight="false" outlineLevel="0" collapsed="false">
      <c r="A20" s="0" t="n">
        <v>17</v>
      </c>
      <c r="B20" s="0" t="s">
        <v>60</v>
      </c>
      <c r="C20" s="0" t="n">
        <v>4</v>
      </c>
      <c r="D20" s="0" t="n">
        <v>2</v>
      </c>
      <c r="E20" s="0" t="n">
        <f aca="false">-b_sec/2+b_sec/n_x*(C20+0.5)</f>
        <v>0.075</v>
      </c>
      <c r="F20" s="0" t="n">
        <f aca="false">-h_sec/2+h_sec/n_y*(D20+0.5)</f>
        <v>-0.125</v>
      </c>
      <c r="G20" s="0" t="n">
        <f aca="false">b_sec/n_x*h_sec/n_y</f>
        <v>0.0025</v>
      </c>
    </row>
    <row r="21" customFormat="false" ht="15" hidden="false" customHeight="false" outlineLevel="0" collapsed="false">
      <c r="A21" s="0" t="n">
        <v>18</v>
      </c>
      <c r="B21" s="0" t="s">
        <v>60</v>
      </c>
      <c r="C21" s="0" t="n">
        <v>5</v>
      </c>
      <c r="D21" s="0" t="n">
        <v>2</v>
      </c>
      <c r="E21" s="0" t="n">
        <f aca="false">-b_sec/2+b_sec/n_x*(C21+0.5)</f>
        <v>0.125</v>
      </c>
      <c r="F21" s="0" t="n">
        <f aca="false">-h_sec/2+h_sec/n_y*(D21+0.5)</f>
        <v>-0.125</v>
      </c>
      <c r="G21" s="0" t="n">
        <f aca="false">b_sec/n_x*h_sec/n_y</f>
        <v>0.0025</v>
      </c>
    </row>
    <row r="22" customFormat="false" ht="15" hidden="false" customHeight="false" outlineLevel="0" collapsed="false">
      <c r="A22" s="0" t="n">
        <v>19</v>
      </c>
      <c r="B22" s="0" t="s">
        <v>60</v>
      </c>
      <c r="C22" s="0" t="n">
        <v>0</v>
      </c>
      <c r="D22" s="0" t="n">
        <v>3</v>
      </c>
      <c r="E22" s="0" t="n">
        <f aca="false">-b_sec/2+b_sec/n_x*(C22+0.5)</f>
        <v>-0.125</v>
      </c>
      <c r="F22" s="0" t="n">
        <f aca="false">-h_sec/2+h_sec/n_y*(D22+0.5)</f>
        <v>-0.075</v>
      </c>
      <c r="G22" s="0" t="n">
        <f aca="false">b_sec/n_x*h_sec/n_y</f>
        <v>0.0025</v>
      </c>
    </row>
    <row r="23" customFormat="false" ht="15" hidden="false" customHeight="false" outlineLevel="0" collapsed="false">
      <c r="A23" s="0" t="n">
        <v>20</v>
      </c>
      <c r="B23" s="0" t="s">
        <v>60</v>
      </c>
      <c r="C23" s="0" t="n">
        <v>1</v>
      </c>
      <c r="D23" s="0" t="n">
        <v>3</v>
      </c>
      <c r="E23" s="0" t="n">
        <f aca="false">-b_sec/2+b_sec/n_x*(C23+0.5)</f>
        <v>-0.075</v>
      </c>
      <c r="F23" s="0" t="n">
        <f aca="false">-h_sec/2+h_sec/n_y*(D23+0.5)</f>
        <v>-0.075</v>
      </c>
      <c r="G23" s="0" t="n">
        <f aca="false">b_sec/n_x*h_sec/n_y</f>
        <v>0.0025</v>
      </c>
    </row>
    <row r="24" customFormat="false" ht="15" hidden="false" customHeight="false" outlineLevel="0" collapsed="false">
      <c r="A24" s="0" t="n">
        <v>21</v>
      </c>
      <c r="B24" s="0" t="s">
        <v>60</v>
      </c>
      <c r="C24" s="0" t="n">
        <v>2</v>
      </c>
      <c r="D24" s="0" t="n">
        <v>3</v>
      </c>
      <c r="E24" s="0" t="n">
        <f aca="false">-b_sec/2+b_sec/n_x*(C24+0.5)</f>
        <v>-0.025</v>
      </c>
      <c r="F24" s="0" t="n">
        <f aca="false">-h_sec/2+h_sec/n_y*(D24+0.5)</f>
        <v>-0.075</v>
      </c>
      <c r="G24" s="0" t="n">
        <f aca="false">b_sec/n_x*h_sec/n_y</f>
        <v>0.0025</v>
      </c>
    </row>
    <row r="25" customFormat="false" ht="15" hidden="false" customHeight="false" outlineLevel="0" collapsed="false">
      <c r="A25" s="0" t="n">
        <v>22</v>
      </c>
      <c r="B25" s="0" t="s">
        <v>60</v>
      </c>
      <c r="C25" s="0" t="n">
        <v>3</v>
      </c>
      <c r="D25" s="0" t="n">
        <v>3</v>
      </c>
      <c r="E25" s="0" t="n">
        <f aca="false">-b_sec/2+b_sec/n_x*(C25+0.5)</f>
        <v>0.025</v>
      </c>
      <c r="F25" s="0" t="n">
        <f aca="false">-h_sec/2+h_sec/n_y*(D25+0.5)</f>
        <v>-0.075</v>
      </c>
      <c r="G25" s="0" t="n">
        <f aca="false">b_sec/n_x*h_sec/n_y</f>
        <v>0.0025</v>
      </c>
    </row>
    <row r="26" customFormat="false" ht="15" hidden="false" customHeight="false" outlineLevel="0" collapsed="false">
      <c r="A26" s="0" t="n">
        <v>23</v>
      </c>
      <c r="B26" s="0" t="s">
        <v>60</v>
      </c>
      <c r="C26" s="0" t="n">
        <v>4</v>
      </c>
      <c r="D26" s="0" t="n">
        <v>3</v>
      </c>
      <c r="E26" s="0" t="n">
        <f aca="false">-b_sec/2+b_sec/n_x*(C26+0.5)</f>
        <v>0.075</v>
      </c>
      <c r="F26" s="0" t="n">
        <f aca="false">-h_sec/2+h_sec/n_y*(D26+0.5)</f>
        <v>-0.075</v>
      </c>
      <c r="G26" s="0" t="n">
        <f aca="false">b_sec/n_x*h_sec/n_y</f>
        <v>0.0025</v>
      </c>
    </row>
    <row r="27" customFormat="false" ht="15" hidden="false" customHeight="false" outlineLevel="0" collapsed="false">
      <c r="A27" s="0" t="n">
        <v>24</v>
      </c>
      <c r="B27" s="0" t="s">
        <v>60</v>
      </c>
      <c r="C27" s="0" t="n">
        <v>5</v>
      </c>
      <c r="D27" s="0" t="n">
        <v>3</v>
      </c>
      <c r="E27" s="0" t="n">
        <f aca="false">-b_sec/2+b_sec/n_x*(C27+0.5)</f>
        <v>0.125</v>
      </c>
      <c r="F27" s="0" t="n">
        <f aca="false">-h_sec/2+h_sec/n_y*(D27+0.5)</f>
        <v>-0.075</v>
      </c>
      <c r="G27" s="0" t="n">
        <f aca="false">b_sec/n_x*h_sec/n_y</f>
        <v>0.0025</v>
      </c>
    </row>
    <row r="28" customFormat="false" ht="15" hidden="false" customHeight="false" outlineLevel="0" collapsed="false">
      <c r="A28" s="0" t="n">
        <v>25</v>
      </c>
      <c r="B28" s="0" t="s">
        <v>60</v>
      </c>
      <c r="C28" s="0" t="n">
        <v>0</v>
      </c>
      <c r="D28" s="0" t="n">
        <v>4</v>
      </c>
      <c r="E28" s="0" t="n">
        <f aca="false">-b_sec/2+b_sec/n_x*(C28+0.5)</f>
        <v>-0.125</v>
      </c>
      <c r="F28" s="0" t="n">
        <f aca="false">-h_sec/2+h_sec/n_y*(D28+0.5)</f>
        <v>-0.025</v>
      </c>
      <c r="G28" s="0" t="n">
        <f aca="false">b_sec/n_x*h_sec/n_y</f>
        <v>0.0025</v>
      </c>
    </row>
    <row r="29" customFormat="false" ht="15" hidden="false" customHeight="false" outlineLevel="0" collapsed="false">
      <c r="A29" s="0" t="n">
        <v>26</v>
      </c>
      <c r="B29" s="0" t="s">
        <v>60</v>
      </c>
      <c r="C29" s="0" t="n">
        <v>1</v>
      </c>
      <c r="D29" s="0" t="n">
        <v>4</v>
      </c>
      <c r="E29" s="0" t="n">
        <f aca="false">-b_sec/2+b_sec/n_x*(C29+0.5)</f>
        <v>-0.075</v>
      </c>
      <c r="F29" s="0" t="n">
        <f aca="false">-h_sec/2+h_sec/n_y*(D29+0.5)</f>
        <v>-0.025</v>
      </c>
      <c r="G29" s="0" t="n">
        <f aca="false">b_sec/n_x*h_sec/n_y</f>
        <v>0.0025</v>
      </c>
    </row>
    <row r="30" customFormat="false" ht="15" hidden="false" customHeight="false" outlineLevel="0" collapsed="false">
      <c r="A30" s="0" t="n">
        <v>27</v>
      </c>
      <c r="B30" s="0" t="s">
        <v>60</v>
      </c>
      <c r="C30" s="0" t="n">
        <v>2</v>
      </c>
      <c r="D30" s="0" t="n">
        <v>4</v>
      </c>
      <c r="E30" s="0" t="n">
        <f aca="false">-b_sec/2+b_sec/n_x*(C30+0.5)</f>
        <v>-0.025</v>
      </c>
      <c r="F30" s="0" t="n">
        <f aca="false">-h_sec/2+h_sec/n_y*(D30+0.5)</f>
        <v>-0.025</v>
      </c>
      <c r="G30" s="0" t="n">
        <f aca="false">b_sec/n_x*h_sec/n_y</f>
        <v>0.0025</v>
      </c>
    </row>
    <row r="31" customFormat="false" ht="15" hidden="false" customHeight="false" outlineLevel="0" collapsed="false">
      <c r="A31" s="0" t="n">
        <v>28</v>
      </c>
      <c r="B31" s="0" t="s">
        <v>60</v>
      </c>
      <c r="C31" s="0" t="n">
        <v>3</v>
      </c>
      <c r="D31" s="0" t="n">
        <v>4</v>
      </c>
      <c r="E31" s="0" t="n">
        <f aca="false">-b_sec/2+b_sec/n_x*(C31+0.5)</f>
        <v>0.025</v>
      </c>
      <c r="F31" s="0" t="n">
        <f aca="false">-h_sec/2+h_sec/n_y*(D31+0.5)</f>
        <v>-0.025</v>
      </c>
      <c r="G31" s="0" t="n">
        <f aca="false">b_sec/n_x*h_sec/n_y</f>
        <v>0.0025</v>
      </c>
    </row>
    <row r="32" customFormat="false" ht="15" hidden="false" customHeight="false" outlineLevel="0" collapsed="false">
      <c r="A32" s="0" t="n">
        <v>29</v>
      </c>
      <c r="B32" s="0" t="s">
        <v>60</v>
      </c>
      <c r="C32" s="0" t="n">
        <v>4</v>
      </c>
      <c r="D32" s="0" t="n">
        <v>4</v>
      </c>
      <c r="E32" s="0" t="n">
        <f aca="false">-b_sec/2+b_sec/n_x*(C32+0.5)</f>
        <v>0.075</v>
      </c>
      <c r="F32" s="0" t="n">
        <f aca="false">-h_sec/2+h_sec/n_y*(D32+0.5)</f>
        <v>-0.025</v>
      </c>
      <c r="G32" s="0" t="n">
        <f aca="false">b_sec/n_x*h_sec/n_y</f>
        <v>0.0025</v>
      </c>
    </row>
    <row r="33" customFormat="false" ht="15" hidden="false" customHeight="false" outlineLevel="0" collapsed="false">
      <c r="A33" s="0" t="n">
        <v>30</v>
      </c>
      <c r="B33" s="0" t="s">
        <v>60</v>
      </c>
      <c r="C33" s="0" t="n">
        <v>5</v>
      </c>
      <c r="D33" s="0" t="n">
        <v>4</v>
      </c>
      <c r="E33" s="0" t="n">
        <f aca="false">-b_sec/2+b_sec/n_x*(C33+0.5)</f>
        <v>0.125</v>
      </c>
      <c r="F33" s="0" t="n">
        <f aca="false">-h_sec/2+h_sec/n_y*(D33+0.5)</f>
        <v>-0.025</v>
      </c>
      <c r="G33" s="0" t="n">
        <f aca="false">b_sec/n_x*h_sec/n_y</f>
        <v>0.0025</v>
      </c>
    </row>
    <row r="34" customFormat="false" ht="15" hidden="false" customHeight="false" outlineLevel="0" collapsed="false">
      <c r="A34" s="0" t="n">
        <v>31</v>
      </c>
      <c r="B34" s="0" t="s">
        <v>60</v>
      </c>
      <c r="C34" s="0" t="n">
        <v>0</v>
      </c>
      <c r="D34" s="0" t="n">
        <v>5</v>
      </c>
      <c r="E34" s="0" t="n">
        <f aca="false">-b_sec/2+b_sec/n_x*(C34+0.5)</f>
        <v>-0.125</v>
      </c>
      <c r="F34" s="0" t="n">
        <f aca="false">-h_sec/2+h_sec/n_y*(D34+0.5)</f>
        <v>0.025</v>
      </c>
      <c r="G34" s="0" t="n">
        <f aca="false">b_sec/n_x*h_sec/n_y</f>
        <v>0.0025</v>
      </c>
    </row>
    <row r="35" customFormat="false" ht="15" hidden="false" customHeight="false" outlineLevel="0" collapsed="false">
      <c r="A35" s="0" t="n">
        <v>32</v>
      </c>
      <c r="B35" s="0" t="s">
        <v>60</v>
      </c>
      <c r="C35" s="0" t="n">
        <v>1</v>
      </c>
      <c r="D35" s="0" t="n">
        <v>5</v>
      </c>
      <c r="E35" s="0" t="n">
        <f aca="false">-b_sec/2+b_sec/n_x*(C35+0.5)</f>
        <v>-0.075</v>
      </c>
      <c r="F35" s="0" t="n">
        <f aca="false">-h_sec/2+h_sec/n_y*(D35+0.5)</f>
        <v>0.025</v>
      </c>
      <c r="G35" s="0" t="n">
        <f aca="false">b_sec/n_x*h_sec/n_y</f>
        <v>0.0025</v>
      </c>
    </row>
    <row r="36" customFormat="false" ht="15" hidden="false" customHeight="false" outlineLevel="0" collapsed="false">
      <c r="A36" s="0" t="n">
        <v>33</v>
      </c>
      <c r="B36" s="0" t="s">
        <v>60</v>
      </c>
      <c r="C36" s="0" t="n">
        <v>2</v>
      </c>
      <c r="D36" s="0" t="n">
        <v>5</v>
      </c>
      <c r="E36" s="0" t="n">
        <f aca="false">-b_sec/2+b_sec/n_x*(C36+0.5)</f>
        <v>-0.025</v>
      </c>
      <c r="F36" s="0" t="n">
        <f aca="false">-h_sec/2+h_sec/n_y*(D36+0.5)</f>
        <v>0.025</v>
      </c>
      <c r="G36" s="0" t="n">
        <f aca="false">b_sec/n_x*h_sec/n_y</f>
        <v>0.0025</v>
      </c>
    </row>
    <row r="37" customFormat="false" ht="15" hidden="false" customHeight="false" outlineLevel="0" collapsed="false">
      <c r="A37" s="0" t="n">
        <v>34</v>
      </c>
      <c r="B37" s="0" t="s">
        <v>60</v>
      </c>
      <c r="C37" s="0" t="n">
        <v>3</v>
      </c>
      <c r="D37" s="0" t="n">
        <v>5</v>
      </c>
      <c r="E37" s="0" t="n">
        <f aca="false">-b_sec/2+b_sec/n_x*(C37+0.5)</f>
        <v>0.025</v>
      </c>
      <c r="F37" s="0" t="n">
        <f aca="false">-h_sec/2+h_sec/n_y*(D37+0.5)</f>
        <v>0.025</v>
      </c>
      <c r="G37" s="0" t="n">
        <f aca="false">b_sec/n_x*h_sec/n_y</f>
        <v>0.0025</v>
      </c>
    </row>
    <row r="38" customFormat="false" ht="15" hidden="false" customHeight="false" outlineLevel="0" collapsed="false">
      <c r="A38" s="0" t="n">
        <v>35</v>
      </c>
      <c r="B38" s="0" t="s">
        <v>60</v>
      </c>
      <c r="C38" s="0" t="n">
        <v>4</v>
      </c>
      <c r="D38" s="0" t="n">
        <v>5</v>
      </c>
      <c r="E38" s="0" t="n">
        <f aca="false">-b_sec/2+b_sec/n_x*(C38+0.5)</f>
        <v>0.075</v>
      </c>
      <c r="F38" s="0" t="n">
        <f aca="false">-h_sec/2+h_sec/n_y*(D38+0.5)</f>
        <v>0.025</v>
      </c>
      <c r="G38" s="0" t="n">
        <f aca="false">b_sec/n_x*h_sec/n_y</f>
        <v>0.0025</v>
      </c>
    </row>
    <row r="39" customFormat="false" ht="15" hidden="false" customHeight="false" outlineLevel="0" collapsed="false">
      <c r="A39" s="0" t="n">
        <v>36</v>
      </c>
      <c r="B39" s="0" t="s">
        <v>60</v>
      </c>
      <c r="C39" s="0" t="n">
        <v>5</v>
      </c>
      <c r="D39" s="0" t="n">
        <v>5</v>
      </c>
      <c r="E39" s="0" t="n">
        <f aca="false">-b_sec/2+b_sec/n_x*(C39+0.5)</f>
        <v>0.125</v>
      </c>
      <c r="F39" s="0" t="n">
        <f aca="false">-h_sec/2+h_sec/n_y*(D39+0.5)</f>
        <v>0.025</v>
      </c>
      <c r="G39" s="0" t="n">
        <f aca="false">b_sec/n_x*h_sec/n_y</f>
        <v>0.0025</v>
      </c>
    </row>
    <row r="40" customFormat="false" ht="15" hidden="false" customHeight="false" outlineLevel="0" collapsed="false">
      <c r="A40" s="0" t="n">
        <v>37</v>
      </c>
      <c r="B40" s="0" t="s">
        <v>60</v>
      </c>
      <c r="C40" s="0" t="n">
        <v>0</v>
      </c>
      <c r="D40" s="0" t="n">
        <v>6</v>
      </c>
      <c r="E40" s="0" t="n">
        <f aca="false">-b_sec/2+b_sec/n_x*(C40+0.5)</f>
        <v>-0.125</v>
      </c>
      <c r="F40" s="0" t="n">
        <f aca="false">-h_sec/2+h_sec/n_y*(D40+0.5)</f>
        <v>0.075</v>
      </c>
      <c r="G40" s="0" t="n">
        <f aca="false">b_sec/n_x*h_sec/n_y</f>
        <v>0.0025</v>
      </c>
    </row>
    <row r="41" customFormat="false" ht="15" hidden="false" customHeight="false" outlineLevel="0" collapsed="false">
      <c r="A41" s="0" t="n">
        <v>38</v>
      </c>
      <c r="B41" s="0" t="s">
        <v>60</v>
      </c>
      <c r="C41" s="0" t="n">
        <v>1</v>
      </c>
      <c r="D41" s="0" t="n">
        <v>6</v>
      </c>
      <c r="E41" s="0" t="n">
        <f aca="false">-b_sec/2+b_sec/n_x*(C41+0.5)</f>
        <v>-0.075</v>
      </c>
      <c r="F41" s="0" t="n">
        <f aca="false">-h_sec/2+h_sec/n_y*(D41+0.5)</f>
        <v>0.075</v>
      </c>
      <c r="G41" s="0" t="n">
        <f aca="false">b_sec/n_x*h_sec/n_y</f>
        <v>0.0025</v>
      </c>
    </row>
    <row r="42" customFormat="false" ht="15" hidden="false" customHeight="false" outlineLevel="0" collapsed="false">
      <c r="A42" s="0" t="n">
        <v>39</v>
      </c>
      <c r="B42" s="0" t="s">
        <v>60</v>
      </c>
      <c r="C42" s="0" t="n">
        <v>2</v>
      </c>
      <c r="D42" s="0" t="n">
        <v>6</v>
      </c>
      <c r="E42" s="0" t="n">
        <f aca="false">-b_sec/2+b_sec/n_x*(C42+0.5)</f>
        <v>-0.025</v>
      </c>
      <c r="F42" s="0" t="n">
        <f aca="false">-h_sec/2+h_sec/n_y*(D42+0.5)</f>
        <v>0.075</v>
      </c>
      <c r="G42" s="0" t="n">
        <f aca="false">b_sec/n_x*h_sec/n_y</f>
        <v>0.0025</v>
      </c>
    </row>
    <row r="43" customFormat="false" ht="15" hidden="false" customHeight="false" outlineLevel="0" collapsed="false">
      <c r="A43" s="0" t="n">
        <v>40</v>
      </c>
      <c r="B43" s="0" t="s">
        <v>60</v>
      </c>
      <c r="C43" s="0" t="n">
        <v>3</v>
      </c>
      <c r="D43" s="0" t="n">
        <v>6</v>
      </c>
      <c r="E43" s="0" t="n">
        <f aca="false">-b_sec/2+b_sec/n_x*(C43+0.5)</f>
        <v>0.025</v>
      </c>
      <c r="F43" s="0" t="n">
        <f aca="false">-h_sec/2+h_sec/n_y*(D43+0.5)</f>
        <v>0.075</v>
      </c>
      <c r="G43" s="0" t="n">
        <f aca="false">b_sec/n_x*h_sec/n_y</f>
        <v>0.0025</v>
      </c>
    </row>
    <row r="44" customFormat="false" ht="15" hidden="false" customHeight="false" outlineLevel="0" collapsed="false">
      <c r="A44" s="0" t="n">
        <v>41</v>
      </c>
      <c r="B44" s="0" t="s">
        <v>60</v>
      </c>
      <c r="C44" s="0" t="n">
        <v>4</v>
      </c>
      <c r="D44" s="0" t="n">
        <v>6</v>
      </c>
      <c r="E44" s="0" t="n">
        <f aca="false">-b_sec/2+b_sec/n_x*(C44+0.5)</f>
        <v>0.075</v>
      </c>
      <c r="F44" s="0" t="n">
        <f aca="false">-h_sec/2+h_sec/n_y*(D44+0.5)</f>
        <v>0.075</v>
      </c>
      <c r="G44" s="0" t="n">
        <f aca="false">b_sec/n_x*h_sec/n_y</f>
        <v>0.0025</v>
      </c>
    </row>
    <row r="45" customFormat="false" ht="15" hidden="false" customHeight="false" outlineLevel="0" collapsed="false">
      <c r="A45" s="0" t="n">
        <v>42</v>
      </c>
      <c r="B45" s="0" t="s">
        <v>60</v>
      </c>
      <c r="C45" s="0" t="n">
        <v>5</v>
      </c>
      <c r="D45" s="0" t="n">
        <v>6</v>
      </c>
      <c r="E45" s="0" t="n">
        <f aca="false">-b_sec/2+b_sec/n_x*(C45+0.5)</f>
        <v>0.125</v>
      </c>
      <c r="F45" s="0" t="n">
        <f aca="false">-h_sec/2+h_sec/n_y*(D45+0.5)</f>
        <v>0.075</v>
      </c>
      <c r="G45" s="0" t="n">
        <f aca="false">b_sec/n_x*h_sec/n_y</f>
        <v>0.0025</v>
      </c>
    </row>
    <row r="46" customFormat="false" ht="15" hidden="false" customHeight="false" outlineLevel="0" collapsed="false">
      <c r="A46" s="0" t="n">
        <v>43</v>
      </c>
      <c r="B46" s="0" t="s">
        <v>60</v>
      </c>
      <c r="C46" s="0" t="n">
        <v>0</v>
      </c>
      <c r="D46" s="0" t="n">
        <v>7</v>
      </c>
      <c r="E46" s="0" t="n">
        <f aca="false">-b_sec/2+b_sec/n_x*(C46+0.5)</f>
        <v>-0.125</v>
      </c>
      <c r="F46" s="0" t="n">
        <f aca="false">-h_sec/2+h_sec/n_y*(D46+0.5)</f>
        <v>0.125</v>
      </c>
      <c r="G46" s="0" t="n">
        <f aca="false">b_sec/n_x*h_sec/n_y</f>
        <v>0.0025</v>
      </c>
    </row>
    <row r="47" customFormat="false" ht="15" hidden="false" customHeight="false" outlineLevel="0" collapsed="false">
      <c r="A47" s="0" t="n">
        <v>44</v>
      </c>
      <c r="B47" s="0" t="s">
        <v>60</v>
      </c>
      <c r="C47" s="0" t="n">
        <v>1</v>
      </c>
      <c r="D47" s="0" t="n">
        <v>7</v>
      </c>
      <c r="E47" s="0" t="n">
        <f aca="false">-b_sec/2+b_sec/n_x*(C47+0.5)</f>
        <v>-0.075</v>
      </c>
      <c r="F47" s="0" t="n">
        <f aca="false">-h_sec/2+h_sec/n_y*(D47+0.5)</f>
        <v>0.125</v>
      </c>
      <c r="G47" s="0" t="n">
        <f aca="false">b_sec/n_x*h_sec/n_y</f>
        <v>0.0025</v>
      </c>
    </row>
    <row r="48" customFormat="false" ht="15" hidden="false" customHeight="false" outlineLevel="0" collapsed="false">
      <c r="A48" s="0" t="n">
        <v>45</v>
      </c>
      <c r="B48" s="0" t="s">
        <v>60</v>
      </c>
      <c r="C48" s="0" t="n">
        <v>2</v>
      </c>
      <c r="D48" s="0" t="n">
        <v>7</v>
      </c>
      <c r="E48" s="0" t="n">
        <f aca="false">-b_sec/2+b_sec/n_x*(C48+0.5)</f>
        <v>-0.025</v>
      </c>
      <c r="F48" s="0" t="n">
        <f aca="false">-h_sec/2+h_sec/n_y*(D48+0.5)</f>
        <v>0.125</v>
      </c>
      <c r="G48" s="0" t="n">
        <f aca="false">b_sec/n_x*h_sec/n_y</f>
        <v>0.0025</v>
      </c>
    </row>
    <row r="49" customFormat="false" ht="15" hidden="false" customHeight="false" outlineLevel="0" collapsed="false">
      <c r="A49" s="0" t="n">
        <v>46</v>
      </c>
      <c r="B49" s="0" t="s">
        <v>60</v>
      </c>
      <c r="C49" s="0" t="n">
        <v>3</v>
      </c>
      <c r="D49" s="0" t="n">
        <v>7</v>
      </c>
      <c r="E49" s="0" t="n">
        <f aca="false">-b_sec/2+b_sec/n_x*(C49+0.5)</f>
        <v>0.025</v>
      </c>
      <c r="F49" s="0" t="n">
        <f aca="false">-h_sec/2+h_sec/n_y*(D49+0.5)</f>
        <v>0.125</v>
      </c>
      <c r="G49" s="0" t="n">
        <f aca="false">b_sec/n_x*h_sec/n_y</f>
        <v>0.0025</v>
      </c>
    </row>
    <row r="50" customFormat="false" ht="15" hidden="false" customHeight="false" outlineLevel="0" collapsed="false">
      <c r="A50" s="0" t="n">
        <v>47</v>
      </c>
      <c r="B50" s="0" t="s">
        <v>60</v>
      </c>
      <c r="C50" s="0" t="n">
        <v>4</v>
      </c>
      <c r="D50" s="0" t="n">
        <v>7</v>
      </c>
      <c r="E50" s="0" t="n">
        <f aca="false">-b_sec/2+b_sec/n_x*(C50+0.5)</f>
        <v>0.075</v>
      </c>
      <c r="F50" s="0" t="n">
        <f aca="false">-h_sec/2+h_sec/n_y*(D50+0.5)</f>
        <v>0.125</v>
      </c>
      <c r="G50" s="0" t="n">
        <f aca="false">b_sec/n_x*h_sec/n_y</f>
        <v>0.0025</v>
      </c>
    </row>
    <row r="51" customFormat="false" ht="15" hidden="false" customHeight="false" outlineLevel="0" collapsed="false">
      <c r="A51" s="0" t="n">
        <v>48</v>
      </c>
      <c r="B51" s="0" t="s">
        <v>60</v>
      </c>
      <c r="C51" s="0" t="n">
        <v>5</v>
      </c>
      <c r="D51" s="0" t="n">
        <v>7</v>
      </c>
      <c r="E51" s="0" t="n">
        <f aca="false">-b_sec/2+b_sec/n_x*(C51+0.5)</f>
        <v>0.125</v>
      </c>
      <c r="F51" s="0" t="n">
        <f aca="false">-h_sec/2+h_sec/n_y*(D51+0.5)</f>
        <v>0.125</v>
      </c>
      <c r="G51" s="0" t="n">
        <f aca="false">b_sec/n_x*h_sec/n_y</f>
        <v>0.0025</v>
      </c>
    </row>
    <row r="52" customFormat="false" ht="15" hidden="false" customHeight="false" outlineLevel="0" collapsed="false">
      <c r="A52" s="0" t="n">
        <v>49</v>
      </c>
      <c r="B52" s="0" t="s">
        <v>60</v>
      </c>
      <c r="C52" s="0" t="n">
        <v>0</v>
      </c>
      <c r="D52" s="0" t="n">
        <v>8</v>
      </c>
      <c r="E52" s="0" t="n">
        <f aca="false">-b_sec/2+b_sec/n_x*(C52+0.5)</f>
        <v>-0.125</v>
      </c>
      <c r="F52" s="0" t="n">
        <f aca="false">-h_sec/2+h_sec/n_y*(D52+0.5)</f>
        <v>0.175</v>
      </c>
      <c r="G52" s="0" t="n">
        <f aca="false">b_sec/n_x*h_sec/n_y</f>
        <v>0.0025</v>
      </c>
    </row>
    <row r="53" customFormat="false" ht="15" hidden="false" customHeight="false" outlineLevel="0" collapsed="false">
      <c r="A53" s="0" t="n">
        <v>50</v>
      </c>
      <c r="B53" s="0" t="s">
        <v>60</v>
      </c>
      <c r="C53" s="0" t="n">
        <v>1</v>
      </c>
      <c r="D53" s="0" t="n">
        <v>8</v>
      </c>
      <c r="E53" s="0" t="n">
        <f aca="false">-b_sec/2+b_sec/n_x*(C53+0.5)</f>
        <v>-0.075</v>
      </c>
      <c r="F53" s="0" t="n">
        <f aca="false">-h_sec/2+h_sec/n_y*(D53+0.5)</f>
        <v>0.175</v>
      </c>
      <c r="G53" s="0" t="n">
        <f aca="false">b_sec/n_x*h_sec/n_y</f>
        <v>0.0025</v>
      </c>
    </row>
    <row r="54" customFormat="false" ht="15" hidden="false" customHeight="false" outlineLevel="0" collapsed="false">
      <c r="A54" s="0" t="n">
        <v>51</v>
      </c>
      <c r="B54" s="0" t="s">
        <v>60</v>
      </c>
      <c r="C54" s="0" t="n">
        <v>2</v>
      </c>
      <c r="D54" s="0" t="n">
        <v>8</v>
      </c>
      <c r="E54" s="0" t="n">
        <f aca="false">-b_sec/2+b_sec/n_x*(C54+0.5)</f>
        <v>-0.025</v>
      </c>
      <c r="F54" s="0" t="n">
        <f aca="false">-h_sec/2+h_sec/n_y*(D54+0.5)</f>
        <v>0.175</v>
      </c>
      <c r="G54" s="0" t="n">
        <f aca="false">b_sec/n_x*h_sec/n_y</f>
        <v>0.0025</v>
      </c>
    </row>
    <row r="55" customFormat="false" ht="15" hidden="false" customHeight="false" outlineLevel="0" collapsed="false">
      <c r="A55" s="0" t="n">
        <v>52</v>
      </c>
      <c r="B55" s="0" t="s">
        <v>60</v>
      </c>
      <c r="C55" s="0" t="n">
        <v>3</v>
      </c>
      <c r="D55" s="0" t="n">
        <v>8</v>
      </c>
      <c r="E55" s="0" t="n">
        <f aca="false">-b_sec/2+b_sec/n_x*(C55+0.5)</f>
        <v>0.025</v>
      </c>
      <c r="F55" s="0" t="n">
        <f aca="false">-h_sec/2+h_sec/n_y*(D55+0.5)</f>
        <v>0.175</v>
      </c>
      <c r="G55" s="0" t="n">
        <f aca="false">b_sec/n_x*h_sec/n_y</f>
        <v>0.0025</v>
      </c>
    </row>
    <row r="56" customFormat="false" ht="15" hidden="false" customHeight="false" outlineLevel="0" collapsed="false">
      <c r="A56" s="0" t="n">
        <v>53</v>
      </c>
      <c r="B56" s="0" t="s">
        <v>60</v>
      </c>
      <c r="C56" s="0" t="n">
        <v>4</v>
      </c>
      <c r="D56" s="0" t="n">
        <v>8</v>
      </c>
      <c r="E56" s="0" t="n">
        <f aca="false">-b_sec/2+b_sec/n_x*(C56+0.5)</f>
        <v>0.075</v>
      </c>
      <c r="F56" s="0" t="n">
        <f aca="false">-h_sec/2+h_sec/n_y*(D56+0.5)</f>
        <v>0.175</v>
      </c>
      <c r="G56" s="0" t="n">
        <f aca="false">b_sec/n_x*h_sec/n_y</f>
        <v>0.0025</v>
      </c>
    </row>
    <row r="57" customFormat="false" ht="15" hidden="false" customHeight="false" outlineLevel="0" collapsed="false">
      <c r="A57" s="0" t="n">
        <v>54</v>
      </c>
      <c r="B57" s="0" t="s">
        <v>60</v>
      </c>
      <c r="C57" s="0" t="n">
        <v>5</v>
      </c>
      <c r="D57" s="0" t="n">
        <v>8</v>
      </c>
      <c r="E57" s="0" t="n">
        <f aca="false">-b_sec/2+b_sec/n_x*(C57+0.5)</f>
        <v>0.125</v>
      </c>
      <c r="F57" s="0" t="n">
        <f aca="false">-h_sec/2+h_sec/n_y*(D57+0.5)</f>
        <v>0.175</v>
      </c>
      <c r="G57" s="0" t="n">
        <f aca="false">b_sec/n_x*h_sec/n_y</f>
        <v>0.0025</v>
      </c>
    </row>
    <row r="58" customFormat="false" ht="15" hidden="false" customHeight="false" outlineLevel="0" collapsed="false">
      <c r="A58" s="0" t="n">
        <v>55</v>
      </c>
      <c r="B58" s="0" t="s">
        <v>60</v>
      </c>
      <c r="C58" s="0" t="n">
        <v>0</v>
      </c>
      <c r="D58" s="0" t="n">
        <v>9</v>
      </c>
      <c r="E58" s="0" t="n">
        <f aca="false">-b_sec/2+b_sec/n_x*(C58+0.5)</f>
        <v>-0.125</v>
      </c>
      <c r="F58" s="0" t="n">
        <f aca="false">-h_sec/2+h_sec/n_y*(D58+0.5)</f>
        <v>0.225</v>
      </c>
      <c r="G58" s="0" t="n">
        <f aca="false">b_sec/n_x*h_sec/n_y</f>
        <v>0.0025</v>
      </c>
    </row>
    <row r="59" customFormat="false" ht="15" hidden="false" customHeight="false" outlineLevel="0" collapsed="false">
      <c r="A59" s="0" t="n">
        <v>56</v>
      </c>
      <c r="B59" s="0" t="s">
        <v>60</v>
      </c>
      <c r="C59" s="0" t="n">
        <v>1</v>
      </c>
      <c r="D59" s="0" t="n">
        <v>9</v>
      </c>
      <c r="E59" s="0" t="n">
        <f aca="false">-b_sec/2+b_sec/n_x*(C59+0.5)</f>
        <v>-0.075</v>
      </c>
      <c r="F59" s="0" t="n">
        <f aca="false">-h_sec/2+h_sec/n_y*(D59+0.5)</f>
        <v>0.225</v>
      </c>
      <c r="G59" s="0" t="n">
        <f aca="false">b_sec/n_x*h_sec/n_y</f>
        <v>0.0025</v>
      </c>
    </row>
    <row r="60" customFormat="false" ht="15" hidden="false" customHeight="false" outlineLevel="0" collapsed="false">
      <c r="A60" s="0" t="n">
        <v>57</v>
      </c>
      <c r="B60" s="0" t="s">
        <v>60</v>
      </c>
      <c r="C60" s="0" t="n">
        <v>2</v>
      </c>
      <c r="D60" s="0" t="n">
        <v>9</v>
      </c>
      <c r="E60" s="0" t="n">
        <f aca="false">-b_sec/2+b_sec/n_x*(C60+0.5)</f>
        <v>-0.025</v>
      </c>
      <c r="F60" s="0" t="n">
        <f aca="false">-h_sec/2+h_sec/n_y*(D60+0.5)</f>
        <v>0.225</v>
      </c>
      <c r="G60" s="0" t="n">
        <f aca="false">b_sec/n_x*h_sec/n_y</f>
        <v>0.0025</v>
      </c>
    </row>
    <row r="61" customFormat="false" ht="15" hidden="false" customHeight="false" outlineLevel="0" collapsed="false">
      <c r="A61" s="0" t="n">
        <v>58</v>
      </c>
      <c r="B61" s="0" t="s">
        <v>60</v>
      </c>
      <c r="C61" s="0" t="n">
        <v>3</v>
      </c>
      <c r="D61" s="0" t="n">
        <v>9</v>
      </c>
      <c r="E61" s="0" t="n">
        <f aca="false">-b_sec/2+b_sec/n_x*(C61+0.5)</f>
        <v>0.025</v>
      </c>
      <c r="F61" s="0" t="n">
        <f aca="false">-h_sec/2+h_sec/n_y*(D61+0.5)</f>
        <v>0.225</v>
      </c>
      <c r="G61" s="0" t="n">
        <f aca="false">b_sec/n_x*h_sec/n_y</f>
        <v>0.0025</v>
      </c>
    </row>
    <row r="62" customFormat="false" ht="15" hidden="false" customHeight="false" outlineLevel="0" collapsed="false">
      <c r="A62" s="0" t="n">
        <v>59</v>
      </c>
      <c r="B62" s="0" t="s">
        <v>60</v>
      </c>
      <c r="C62" s="0" t="n">
        <v>4</v>
      </c>
      <c r="D62" s="0" t="n">
        <v>9</v>
      </c>
      <c r="E62" s="0" t="n">
        <f aca="false">-b_sec/2+b_sec/n_x*(C62+0.5)</f>
        <v>0.075</v>
      </c>
      <c r="F62" s="0" t="n">
        <f aca="false">-h_sec/2+h_sec/n_y*(D62+0.5)</f>
        <v>0.225</v>
      </c>
      <c r="G62" s="0" t="n">
        <f aca="false">b_sec/n_x*h_sec/n_y</f>
        <v>0.0025</v>
      </c>
    </row>
    <row r="63" customFormat="false" ht="15" hidden="false" customHeight="false" outlineLevel="0" collapsed="false">
      <c r="A63" s="0" t="n">
        <v>60</v>
      </c>
      <c r="B63" s="0" t="s">
        <v>60</v>
      </c>
      <c r="C63" s="0" t="n">
        <v>5</v>
      </c>
      <c r="D63" s="0" t="n">
        <v>9</v>
      </c>
      <c r="E63" s="0" t="n">
        <f aca="false">-b_sec/2+b_sec/n_x*(C63+0.5)</f>
        <v>0.125</v>
      </c>
      <c r="F63" s="0" t="n">
        <f aca="false">-h_sec/2+h_sec/n_y*(D63+0.5)</f>
        <v>0.225</v>
      </c>
      <c r="G63" s="0" t="n">
        <f aca="false">b_sec/n_x*h_sec/n_y</f>
        <v>0.0025</v>
      </c>
    </row>
    <row r="64" customFormat="false" ht="15" hidden="false" customHeight="false" outlineLevel="0" collapsed="false">
      <c r="A64" s="0" t="n">
        <v>61</v>
      </c>
      <c r="B64" s="0" t="s">
        <v>61</v>
      </c>
      <c r="E64" s="0" t="n">
        <f aca="false">Исходные!B26</f>
        <v>-0.1</v>
      </c>
      <c r="F64" s="0" t="n">
        <f aca="false">Исходные!C26</f>
        <v>-0.2</v>
      </c>
      <c r="G64" s="0" t="n">
        <f aca="false">Исходные!D26</f>
        <v>0.000314159265358979</v>
      </c>
    </row>
    <row r="65" customFormat="false" ht="15" hidden="false" customHeight="false" outlineLevel="0" collapsed="false">
      <c r="A65" s="0" t="n">
        <v>62</v>
      </c>
      <c r="B65" s="0" t="s">
        <v>61</v>
      </c>
      <c r="E65" s="0" t="n">
        <f aca="false">Исходные!B27</f>
        <v>0.1</v>
      </c>
      <c r="F65" s="0" t="n">
        <f aca="false">Исходные!C27</f>
        <v>-0.2</v>
      </c>
      <c r="G65" s="0" t="n">
        <f aca="false">Исходные!D27</f>
        <v>0.000314159265358979</v>
      </c>
    </row>
    <row r="66" customFormat="false" ht="15" hidden="false" customHeight="false" outlineLevel="0" collapsed="false">
      <c r="A66" s="0" t="n">
        <v>63</v>
      </c>
      <c r="B66" s="0" t="s">
        <v>61</v>
      </c>
      <c r="E66" s="0" t="n">
        <f aca="false">Исходные!B28</f>
        <v>-0.1</v>
      </c>
      <c r="F66" s="0" t="n">
        <f aca="false">Исходные!C28</f>
        <v>0.2</v>
      </c>
      <c r="G66" s="0" t="n">
        <f aca="false">Исходные!D28</f>
        <v>0.000314159265358979</v>
      </c>
    </row>
    <row r="67" customFormat="false" ht="15" hidden="false" customHeight="false" outlineLevel="0" collapsed="false">
      <c r="A67" s="0" t="n">
        <v>64</v>
      </c>
      <c r="B67" s="0" t="s">
        <v>61</v>
      </c>
      <c r="E67" s="0" t="n">
        <f aca="false">Исходные!B29</f>
        <v>0.1</v>
      </c>
      <c r="F67" s="0" t="n">
        <f aca="false">Исходные!C29</f>
        <v>0.2</v>
      </c>
      <c r="G67" s="0" t="n">
        <f aca="false">Исходные!D29</f>
        <v>0.000314159265358979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7" min="6" style="0" width="12"/>
  </cols>
  <sheetData>
    <row r="1" customFormat="false" ht="15" hidden="false" customHeight="false" outlineLevel="0" collapsed="false">
      <c r="A1" s="5" t="s">
        <v>62</v>
      </c>
    </row>
    <row r="2" customFormat="false" ht="15" hidden="false" customHeight="false" outlineLevel="0" collapsed="false">
      <c r="E2" s="4" t="s">
        <v>63</v>
      </c>
      <c r="F2" s="4" t="s">
        <v>64</v>
      </c>
      <c r="G2" s="4" t="s">
        <v>65</v>
      </c>
      <c r="I2" s="4" t="s">
        <v>66</v>
      </c>
    </row>
    <row r="3" customFormat="false" ht="15" hidden="false" customHeight="false" outlineLevel="0" collapsed="false">
      <c r="A3" s="0" t="s">
        <v>67</v>
      </c>
      <c r="B3" s="3" t="n">
        <f aca="false">0</f>
        <v>0</v>
      </c>
      <c r="D3" s="0" t="s">
        <v>68</v>
      </c>
      <c r="E3" s="0" t="n">
        <f aca="false">$H$96</f>
        <v>0</v>
      </c>
      <c r="F3" s="0" t="n">
        <f aca="false">N0</f>
        <v>-800</v>
      </c>
      <c r="G3" s="0" t="n">
        <f aca="false">F3-E3</f>
        <v>-800</v>
      </c>
      <c r="I3" s="0" t="n">
        <f aca="false">$L$96</f>
        <v>1701327.41228718</v>
      </c>
      <c r="J3" s="0" t="n">
        <f aca="false">$M$96</f>
        <v>0</v>
      </c>
      <c r="K3" s="0" t="n">
        <f aca="false">$N$96</f>
        <v>0</v>
      </c>
    </row>
    <row r="4" customFormat="false" ht="15" hidden="false" customHeight="false" outlineLevel="0" collapsed="false">
      <c r="A4" s="0" t="s">
        <v>69</v>
      </c>
      <c r="B4" s="3" t="n">
        <f aca="false">0</f>
        <v>0</v>
      </c>
      <c r="D4" s="0" t="s">
        <v>70</v>
      </c>
      <c r="E4" s="0" t="n">
        <f aca="false">$I$96</f>
        <v>0</v>
      </c>
      <c r="F4" s="0" t="n">
        <f aca="false">Mx0</f>
        <v>-160</v>
      </c>
      <c r="G4" s="0" t="n">
        <f aca="false">F4-E4</f>
        <v>-160</v>
      </c>
      <c r="I4" s="0" t="n">
        <f aca="false">$M$96</f>
        <v>0</v>
      </c>
      <c r="J4" s="0" t="n">
        <f aca="false">$O$96</f>
        <v>39959.3464914873</v>
      </c>
      <c r="K4" s="0" t="n">
        <f aca="false">$P$96</f>
        <v>0</v>
      </c>
    </row>
    <row r="5" customFormat="false" ht="15" hidden="false" customHeight="false" outlineLevel="0" collapsed="false">
      <c r="A5" s="0" t="s">
        <v>71</v>
      </c>
      <c r="B5" s="3" t="n">
        <f aca="false">0</f>
        <v>0</v>
      </c>
      <c r="D5" s="0" t="s">
        <v>72</v>
      </c>
      <c r="E5" s="0" t="n">
        <f aca="false">$J$96</f>
        <v>0</v>
      </c>
      <c r="F5" s="0" t="n">
        <f aca="false">My0</f>
        <v>-50</v>
      </c>
      <c r="G5" s="0" t="n">
        <f aca="false">F5-E5</f>
        <v>-50</v>
      </c>
      <c r="I5" s="0" t="n">
        <f aca="false">$N$96</f>
        <v>0</v>
      </c>
      <c r="J5" s="0" t="n">
        <f aca="false">$P$96</f>
        <v>0</v>
      </c>
      <c r="K5" s="0" t="n">
        <f aca="false">$Q$96</f>
        <v>13086.1907895385</v>
      </c>
    </row>
    <row r="6" customFormat="false" ht="15" hidden="false" customHeight="false" outlineLevel="0" collapsed="false">
      <c r="D6" s="0" t="s">
        <v>73</v>
      </c>
      <c r="G6" s="6" t="n">
        <f aca="false">SQRT(G3^2+G4^2+G5^2)/SQRT(F3^2+F4^2+F5^2)</f>
        <v>1</v>
      </c>
    </row>
    <row r="8" customFormat="false" ht="15" hidden="false" customHeight="false" outlineLevel="0" collapsed="false">
      <c r="A8" s="4" t="s">
        <v>74</v>
      </c>
      <c r="D8" s="4" t="s">
        <v>75</v>
      </c>
    </row>
    <row r="9" customFormat="false" ht="15" hidden="false" customHeight="false" outlineLevel="0" collapsed="false">
      <c r="A9" s="4" t="s">
        <v>76</v>
      </c>
      <c r="B9" s="0" t="n">
        <f aca="false">($I$3*($J$4*$K$5-$K$4*$J$5)-$J$3*($I$4*$K$5-$K$4*$I$5)+$K$3*($I$4*$J$5-$J$4*$I$5))</f>
        <v>889650699056989</v>
      </c>
      <c r="D9" s="0" t="s">
        <v>77</v>
      </c>
      <c r="G9" s="0" t="n">
        <f aca="false">B3+B4*h_sec/2+B5*b_sec/2</f>
        <v>0</v>
      </c>
    </row>
    <row r="10" customFormat="false" ht="15" hidden="false" customHeight="false" outlineLevel="0" collapsed="false">
      <c r="A10" s="0" t="s">
        <v>78</v>
      </c>
      <c r="B10" s="0" t="n">
        <f aca="false">($F$3*($J$4*$K$5-$K$4*$J$5)-$J$3*($F$4*$K$5-$K$4*$F$5)+$K$3*($F$4*$J$5-$J$4*$F$5))/$B$9</f>
        <v>-0.000470221072218262</v>
      </c>
      <c r="D10" s="0" t="s">
        <v>79</v>
      </c>
      <c r="G10" s="0" t="n">
        <f aca="false">MIN(B3+B4*h_sec/2+B5*b_sec/2,B3+B4*h_sec/2-B5*b_sec/2,B3-B4*h_sec/2+B5*b_sec/2,B3-B4*h_sec/2-B5*b_sec/2)</f>
        <v>0</v>
      </c>
    </row>
    <row r="11" customFormat="false" ht="15" hidden="false" customHeight="false" outlineLevel="0" collapsed="false">
      <c r="A11" s="0" t="s">
        <v>80</v>
      </c>
      <c r="B11" s="0" t="n">
        <f aca="false">($I$3*($F$4*$K$5-$K$4*$F$5)-$F$3*($I$4*$K$5-$K$4*$I$5)+$K$3*($I$4*$F$5-$F$4*$I$5))/$B$9</f>
        <v>-0.0040040694868242</v>
      </c>
      <c r="D11" s="0" t="s">
        <v>81</v>
      </c>
      <c r="G11" s="0" t="str">
        <f aca="false">IF(-G10&lt;=eb2,"выполнено","НАРУШЕНО")</f>
        <v>выполнено</v>
      </c>
    </row>
    <row r="12" customFormat="false" ht="15" hidden="false" customHeight="false" outlineLevel="0" collapsed="false">
      <c r="A12" s="0" t="s">
        <v>82</v>
      </c>
      <c r="B12" s="0" t="n">
        <f aca="false">($I$3*($J$4*$F$5-$F$4*$J$5)-$J$3*($I$4*$F$5-$F$4*$I$5)+$F$3*($I$4*$J$5-$J$4*$I$5))/$B$9</f>
        <v>-0.00382082156711115</v>
      </c>
      <c r="D12" s="0" t="s">
        <v>83</v>
      </c>
      <c r="G12" s="0" t="n">
        <f aca="false">MAX(F91:F94)</f>
        <v>0</v>
      </c>
    </row>
    <row r="13" customFormat="false" ht="15" hidden="false" customHeight="false" outlineLevel="0" collapsed="false">
      <c r="D13" s="0" t="s">
        <v>84</v>
      </c>
      <c r="G13" s="0" t="str">
        <f aca="false">IF(G12&lt;=es2,"выполнено","НАРУШЕНО")</f>
        <v>выполнено</v>
      </c>
    </row>
    <row r="14" customFormat="false" ht="15" hidden="false" customHeight="false" outlineLevel="0" collapsed="false">
      <c r="A14" s="4" t="s">
        <v>85</v>
      </c>
    </row>
    <row r="15" customFormat="false" ht="15" hidden="false" customHeight="false" outlineLevel="0" collapsed="false">
      <c r="A15" s="0" t="s">
        <v>86</v>
      </c>
      <c r="B15" s="6" t="n">
        <f aca="false">$B$10</f>
        <v>-0.000470221072218262</v>
      </c>
    </row>
    <row r="16" customFormat="false" ht="15" hidden="false" customHeight="false" outlineLevel="0" collapsed="false">
      <c r="A16" s="0" t="s">
        <v>87</v>
      </c>
      <c r="B16" s="6" t="n">
        <f aca="false">$B$11</f>
        <v>-0.0040040694868242</v>
      </c>
    </row>
    <row r="17" customFormat="false" ht="15" hidden="false" customHeight="false" outlineLevel="0" collapsed="false">
      <c r="A17" s="0" t="s">
        <v>88</v>
      </c>
      <c r="B17" s="6" t="n">
        <f aca="false">$B$12</f>
        <v>-0.00382082156711115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K30" s="2" t="s">
        <v>94</v>
      </c>
      <c r="L30" s="2" t="s">
        <v>95</v>
      </c>
      <c r="M30" s="2" t="s">
        <v>96</v>
      </c>
      <c r="N30" s="2" t="s">
        <v>97</v>
      </c>
      <c r="O30" s="2" t="s">
        <v>98</v>
      </c>
      <c r="P30" s="2" t="s">
        <v>99</v>
      </c>
      <c r="Q30" s="2" t="s">
        <v>100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$B$3+$B$4*Сетка!F4+$B$5*Сетка!E4</f>
        <v>0</v>
      </c>
      <c r="G31" s="0" t="n">
        <f aca="false">IF(Сетка!B4="бетон",Ebr*F31,IF(ABS(F31)&lt;=es0,Es*F31,SIGN(F31)*Rs))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K31" s="0" t="n">
        <f aca="false">IF(Сетка!B4="бетон",Ebr,IF(ABS(F31)&lt;=es0,Es,0))</f>
        <v>9666.66666666667</v>
      </c>
      <c r="L31" s="0" t="n">
        <f aca="false">K31*Сетка!G4*1000</f>
        <v>24166.6666666667</v>
      </c>
      <c r="M31" s="0" t="n">
        <f aca="false">L31*Сетка!F4</f>
        <v>-5437.5</v>
      </c>
      <c r="N31" s="0" t="n">
        <f aca="false">L31*Сетка!E4</f>
        <v>-3020.83333333333</v>
      </c>
      <c r="O31" s="0" t="n">
        <f aca="false">L31*Сетка!F4^2</f>
        <v>1223.4375</v>
      </c>
      <c r="P31" s="0" t="n">
        <f aca="false">L31*Сетка!E4*Сетка!F4</f>
        <v>679.6875</v>
      </c>
      <c r="Q31" s="0" t="n">
        <f aca="false">L31*Сетка!E4^2</f>
        <v>377.604166666667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$B$3+$B$4*Сетка!F5+$B$5*Сетка!E5</f>
        <v>0</v>
      </c>
      <c r="G32" s="0" t="n">
        <f aca="false">IF(Сетка!B5="бетон",Ebr*F32,IF(ABS(F32)&lt;=es0,Es*F32,SIGN(F32)*Rs))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K32" s="0" t="n">
        <f aca="false">IF(Сетка!B5="бетон",Ebr,IF(ABS(F32)&lt;=es0,Es,0))</f>
        <v>9666.66666666667</v>
      </c>
      <c r="L32" s="0" t="n">
        <f aca="false">K32*Сетка!G5*1000</f>
        <v>24166.6666666667</v>
      </c>
      <c r="M32" s="0" t="n">
        <f aca="false">L32*Сетка!F5</f>
        <v>-5437.5</v>
      </c>
      <c r="N32" s="0" t="n">
        <f aca="false">L32*Сетка!E5</f>
        <v>-1812.5</v>
      </c>
      <c r="O32" s="0" t="n">
        <f aca="false">L32*Сетка!F5^2</f>
        <v>1223.4375</v>
      </c>
      <c r="P32" s="0" t="n">
        <f aca="false">L32*Сетка!E5*Сетка!F5</f>
        <v>407.8125</v>
      </c>
      <c r="Q32" s="0" t="n">
        <f aca="false">L32*Сетка!E5^2</f>
        <v>135.9375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$B$3+$B$4*Сетка!F6+$B$5*Сетка!E6</f>
        <v>0</v>
      </c>
      <c r="G33" s="0" t="n">
        <f aca="false">IF(Сетка!B6="бетон",Ebr*F33,IF(ABS(F33)&lt;=es0,Es*F33,SIGN(F33)*Rs))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K33" s="0" t="n">
        <f aca="false">IF(Сетка!B6="бетон",Ebr,IF(ABS(F33)&lt;=es0,Es,0))</f>
        <v>9666.66666666667</v>
      </c>
      <c r="L33" s="0" t="n">
        <f aca="false">K33*Сетка!G6*1000</f>
        <v>24166.6666666667</v>
      </c>
      <c r="M33" s="0" t="n">
        <f aca="false">L33*Сетка!F6</f>
        <v>-5437.5</v>
      </c>
      <c r="N33" s="0" t="n">
        <f aca="false">L33*Сетка!E6</f>
        <v>-604.166666666667</v>
      </c>
      <c r="O33" s="0" t="n">
        <f aca="false">L33*Сетка!F6^2</f>
        <v>1223.4375</v>
      </c>
      <c r="P33" s="0" t="n">
        <f aca="false">L33*Сетка!E6*Сетка!F6</f>
        <v>135.9375</v>
      </c>
      <c r="Q33" s="0" t="n">
        <f aca="false">L33*Сетка!E6^2</f>
        <v>15.1041666666667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$B$3+$B$4*Сетка!F7+$B$5*Сетка!E7</f>
        <v>0</v>
      </c>
      <c r="G34" s="0" t="n">
        <f aca="false">IF(Сетка!B7="бетон",Ebr*F34,IF(ABS(F34)&lt;=es0,Es*F34,SIGN(F34)*Rs))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K34" s="0" t="n">
        <f aca="false">IF(Сетка!B7="бетон",Ebr,IF(ABS(F34)&lt;=es0,Es,0))</f>
        <v>9666.66666666667</v>
      </c>
      <c r="L34" s="0" t="n">
        <f aca="false">K34*Сетка!G7*1000</f>
        <v>24166.6666666667</v>
      </c>
      <c r="M34" s="0" t="n">
        <f aca="false">L34*Сетка!F7</f>
        <v>-5437.5</v>
      </c>
      <c r="N34" s="0" t="n">
        <f aca="false">L34*Сетка!E7</f>
        <v>604.166666666666</v>
      </c>
      <c r="O34" s="0" t="n">
        <f aca="false">L34*Сетка!F7^2</f>
        <v>1223.4375</v>
      </c>
      <c r="P34" s="0" t="n">
        <f aca="false">L34*Сетка!E7*Сетка!F7</f>
        <v>-135.9375</v>
      </c>
      <c r="Q34" s="0" t="n">
        <f aca="false">L34*Сетка!E7^2</f>
        <v>15.1041666666667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$B$3+$B$4*Сетка!F8+$B$5*Сетка!E8</f>
        <v>0</v>
      </c>
      <c r="G35" s="0" t="n">
        <f aca="false">IF(Сетка!B8="бетон",Ebr*F35,IF(ABS(F35)&lt;=es0,Es*F35,SIGN(F35)*Rs))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K35" s="0" t="n">
        <f aca="false">IF(Сетка!B8="бетон",Ebr,IF(ABS(F35)&lt;=es0,Es,0))</f>
        <v>9666.66666666667</v>
      </c>
      <c r="L35" s="0" t="n">
        <f aca="false">K35*Сетка!G8*1000</f>
        <v>24166.6666666667</v>
      </c>
      <c r="M35" s="0" t="n">
        <f aca="false">L35*Сетка!F8</f>
        <v>-5437.5</v>
      </c>
      <c r="N35" s="0" t="n">
        <f aca="false">L35*Сетка!E8</f>
        <v>1812.5</v>
      </c>
      <c r="O35" s="0" t="n">
        <f aca="false">L35*Сетка!F8^2</f>
        <v>1223.4375</v>
      </c>
      <c r="P35" s="0" t="n">
        <f aca="false">L35*Сетка!E8*Сетка!F8</f>
        <v>-407.8125</v>
      </c>
      <c r="Q35" s="0" t="n">
        <f aca="false">L35*Сетка!E8^2</f>
        <v>135.9375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$B$3+$B$4*Сетка!F9+$B$5*Сетка!E9</f>
        <v>0</v>
      </c>
      <c r="G36" s="0" t="n">
        <f aca="false">IF(Сетка!B9="бетон",Ebr*F36,IF(ABS(F36)&lt;=es0,Es*F36,SIGN(F36)*Rs))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K36" s="0" t="n">
        <f aca="false">IF(Сетка!B9="бетон",Ebr,IF(ABS(F36)&lt;=es0,Es,0))</f>
        <v>9666.66666666667</v>
      </c>
      <c r="L36" s="0" t="n">
        <f aca="false">K36*Сетка!G9*1000</f>
        <v>24166.6666666667</v>
      </c>
      <c r="M36" s="0" t="n">
        <f aca="false">L36*Сетка!F9</f>
        <v>-5437.5</v>
      </c>
      <c r="N36" s="0" t="n">
        <f aca="false">L36*Сетка!E9</f>
        <v>3020.83333333333</v>
      </c>
      <c r="O36" s="0" t="n">
        <f aca="false">L36*Сетка!F9^2</f>
        <v>1223.4375</v>
      </c>
      <c r="P36" s="0" t="n">
        <f aca="false">L36*Сетка!E9*Сетка!F9</f>
        <v>-679.6875</v>
      </c>
      <c r="Q36" s="0" t="n">
        <f aca="false">L36*Сетка!E9^2</f>
        <v>377.604166666666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$B$3+$B$4*Сетка!F10+$B$5*Сетка!E10</f>
        <v>0</v>
      </c>
      <c r="G37" s="0" t="n">
        <f aca="false">IF(Сетка!B10="бетон",Ebr*F37,IF(ABS(F37)&lt;=es0,Es*F37,SIGN(F37)*Rs))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K37" s="0" t="n">
        <f aca="false">IF(Сетка!B10="бетон",Ebr,IF(ABS(F37)&lt;=es0,Es,0))</f>
        <v>9666.66666666667</v>
      </c>
      <c r="L37" s="0" t="n">
        <f aca="false">K37*Сетка!G10*1000</f>
        <v>24166.6666666667</v>
      </c>
      <c r="M37" s="0" t="n">
        <f aca="false">L37*Сетка!F10</f>
        <v>-4229.16666666667</v>
      </c>
      <c r="N37" s="0" t="n">
        <f aca="false">L37*Сетка!E10</f>
        <v>-3020.83333333333</v>
      </c>
      <c r="O37" s="0" t="n">
        <f aca="false">L37*Сетка!F10^2</f>
        <v>740.104166666666</v>
      </c>
      <c r="P37" s="0" t="n">
        <f aca="false">L37*Сетка!E10*Сетка!F10</f>
        <v>528.645833333333</v>
      </c>
      <c r="Q37" s="0" t="n">
        <f aca="false">L37*Сетка!E10^2</f>
        <v>377.604166666667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$B$3+$B$4*Сетка!F11+$B$5*Сетка!E11</f>
        <v>0</v>
      </c>
      <c r="G38" s="0" t="n">
        <f aca="false">IF(Сетка!B11="бетон",Ebr*F38,IF(ABS(F38)&lt;=es0,Es*F38,SIGN(F38)*Rs))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K38" s="0" t="n">
        <f aca="false">IF(Сетка!B11="бетон",Ebr,IF(ABS(F38)&lt;=es0,Es,0))</f>
        <v>9666.66666666667</v>
      </c>
      <c r="L38" s="0" t="n">
        <f aca="false">K38*Сетка!G11*1000</f>
        <v>24166.6666666667</v>
      </c>
      <c r="M38" s="0" t="n">
        <f aca="false">L38*Сетка!F11</f>
        <v>-4229.16666666667</v>
      </c>
      <c r="N38" s="0" t="n">
        <f aca="false">L38*Сетка!E11</f>
        <v>-1812.5</v>
      </c>
      <c r="O38" s="0" t="n">
        <f aca="false">L38*Сетка!F11^2</f>
        <v>740.104166666666</v>
      </c>
      <c r="P38" s="0" t="n">
        <f aca="false">L38*Сетка!E11*Сетка!F11</f>
        <v>317.1875</v>
      </c>
      <c r="Q38" s="0" t="n">
        <f aca="false">L38*Сетка!E11^2</f>
        <v>135.9375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$B$3+$B$4*Сетка!F12+$B$5*Сетка!E12</f>
        <v>0</v>
      </c>
      <c r="G39" s="0" t="n">
        <f aca="false">IF(Сетка!B12="бетон",Ebr*F39,IF(ABS(F39)&lt;=es0,Es*F39,SIGN(F39)*Rs))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K39" s="0" t="n">
        <f aca="false">IF(Сетка!B12="бетон",Ebr,IF(ABS(F39)&lt;=es0,Es,0))</f>
        <v>9666.66666666667</v>
      </c>
      <c r="L39" s="0" t="n">
        <f aca="false">K39*Сетка!G12*1000</f>
        <v>24166.6666666667</v>
      </c>
      <c r="M39" s="0" t="n">
        <f aca="false">L39*Сетка!F12</f>
        <v>-4229.16666666667</v>
      </c>
      <c r="N39" s="0" t="n">
        <f aca="false">L39*Сетка!E12</f>
        <v>-604.166666666667</v>
      </c>
      <c r="O39" s="0" t="n">
        <f aca="false">L39*Сетка!F12^2</f>
        <v>740.104166666666</v>
      </c>
      <c r="P39" s="0" t="n">
        <f aca="false">L39*Сетка!E12*Сетка!F12</f>
        <v>105.729166666667</v>
      </c>
      <c r="Q39" s="0" t="n">
        <f aca="false">L39*Сетка!E12^2</f>
        <v>15.1041666666667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$B$3+$B$4*Сетка!F13+$B$5*Сетка!E13</f>
        <v>0</v>
      </c>
      <c r="G40" s="0" t="n">
        <f aca="false">IF(Сетка!B13="бетон",Ebr*F40,IF(ABS(F40)&lt;=es0,Es*F40,SIGN(F40)*Rs))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K40" s="0" t="n">
        <f aca="false">IF(Сетка!B13="бетон",Ebr,IF(ABS(F40)&lt;=es0,Es,0))</f>
        <v>9666.66666666667</v>
      </c>
      <c r="L40" s="0" t="n">
        <f aca="false">K40*Сетка!G13*1000</f>
        <v>24166.6666666667</v>
      </c>
      <c r="M40" s="0" t="n">
        <f aca="false">L40*Сетка!F13</f>
        <v>-4229.16666666667</v>
      </c>
      <c r="N40" s="0" t="n">
        <f aca="false">L40*Сетка!E13</f>
        <v>604.166666666666</v>
      </c>
      <c r="O40" s="0" t="n">
        <f aca="false">L40*Сетка!F13^2</f>
        <v>740.104166666666</v>
      </c>
      <c r="P40" s="0" t="n">
        <f aca="false">L40*Сетка!E13*Сетка!F13</f>
        <v>-105.729166666667</v>
      </c>
      <c r="Q40" s="0" t="n">
        <f aca="false">L40*Сетка!E13^2</f>
        <v>15.1041666666667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$B$3+$B$4*Сетка!F14+$B$5*Сетка!E14</f>
        <v>0</v>
      </c>
      <c r="G41" s="0" t="n">
        <f aca="false">IF(Сетка!B14="бетон",Ebr*F41,IF(ABS(F41)&lt;=es0,Es*F41,SIGN(F41)*Rs))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K41" s="0" t="n">
        <f aca="false">IF(Сетка!B14="бетон",Ebr,IF(ABS(F41)&lt;=es0,Es,0))</f>
        <v>9666.66666666667</v>
      </c>
      <c r="L41" s="0" t="n">
        <f aca="false">K41*Сетка!G14*1000</f>
        <v>24166.6666666667</v>
      </c>
      <c r="M41" s="0" t="n">
        <f aca="false">L41*Сетка!F14</f>
        <v>-4229.16666666667</v>
      </c>
      <c r="N41" s="0" t="n">
        <f aca="false">L41*Сетка!E14</f>
        <v>1812.5</v>
      </c>
      <c r="O41" s="0" t="n">
        <f aca="false">L41*Сетка!F14^2</f>
        <v>740.104166666666</v>
      </c>
      <c r="P41" s="0" t="n">
        <f aca="false">L41*Сетка!E14*Сетка!F14</f>
        <v>-317.1875</v>
      </c>
      <c r="Q41" s="0" t="n">
        <f aca="false">L41*Сетка!E14^2</f>
        <v>135.9375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$B$3+$B$4*Сетка!F15+$B$5*Сетка!E15</f>
        <v>0</v>
      </c>
      <c r="G42" s="0" t="n">
        <f aca="false">IF(Сетка!B15="бетон",Ebr*F42,IF(ABS(F42)&lt;=es0,Es*F42,SIGN(F42)*Rs))</f>
        <v>0</v>
      </c>
      <c r="H42" s="0" t="n">
        <f aca="false">G42*Сетка!G15*1000</f>
        <v>0</v>
      </c>
      <c r="I42" s="0" t="n">
        <f aca="false">H42*Сетка!F15</f>
        <v>-0</v>
      </c>
      <c r="J42" s="0" t="n">
        <f aca="false">H42*Сетка!E15</f>
        <v>0</v>
      </c>
      <c r="K42" s="0" t="n">
        <f aca="false">IF(Сетка!B15="бетон",Ebr,IF(ABS(F42)&lt;=es0,Es,0))</f>
        <v>9666.66666666667</v>
      </c>
      <c r="L42" s="0" t="n">
        <f aca="false">K42*Сетка!G15*1000</f>
        <v>24166.6666666667</v>
      </c>
      <c r="M42" s="0" t="n">
        <f aca="false">L42*Сетка!F15</f>
        <v>-4229.16666666667</v>
      </c>
      <c r="N42" s="0" t="n">
        <f aca="false">L42*Сетка!E15</f>
        <v>3020.83333333333</v>
      </c>
      <c r="O42" s="0" t="n">
        <f aca="false">L42*Сетка!F15^2</f>
        <v>740.104166666666</v>
      </c>
      <c r="P42" s="0" t="n">
        <f aca="false">L42*Сетка!E15*Сетка!F15</f>
        <v>-528.645833333333</v>
      </c>
      <c r="Q42" s="0" t="n">
        <f aca="false">L42*Сетка!E15^2</f>
        <v>377.604166666666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$B$3+$B$4*Сетка!F16+$B$5*Сетка!E16</f>
        <v>0</v>
      </c>
      <c r="G43" s="0" t="n">
        <f aca="false">IF(Сетка!B16="бетон",Ebr*F43,IF(ABS(F43)&lt;=es0,Es*F43,SIGN(F43)*Rs))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K43" s="0" t="n">
        <f aca="false">IF(Сетка!B16="бетон",Ebr,IF(ABS(F43)&lt;=es0,Es,0))</f>
        <v>9666.66666666667</v>
      </c>
      <c r="L43" s="0" t="n">
        <f aca="false">K43*Сетка!G16*1000</f>
        <v>24166.6666666667</v>
      </c>
      <c r="M43" s="0" t="n">
        <f aca="false">L43*Сетка!F16</f>
        <v>-3020.83333333333</v>
      </c>
      <c r="N43" s="0" t="n">
        <f aca="false">L43*Сетка!E16</f>
        <v>-3020.83333333333</v>
      </c>
      <c r="O43" s="0" t="n">
        <f aca="false">L43*Сетка!F16^2</f>
        <v>377.604166666667</v>
      </c>
      <c r="P43" s="0" t="n">
        <f aca="false">L43*Сетка!E16*Сетка!F16</f>
        <v>377.604166666667</v>
      </c>
      <c r="Q43" s="0" t="n">
        <f aca="false">L43*Сетка!E16^2</f>
        <v>377.604166666667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$B$3+$B$4*Сетка!F17+$B$5*Сетка!E17</f>
        <v>0</v>
      </c>
      <c r="G44" s="0" t="n">
        <f aca="false">IF(Сетка!B17="бетон",Ebr*F44,IF(ABS(F44)&lt;=es0,Es*F44,SIGN(F44)*Rs))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K44" s="0" t="n">
        <f aca="false">IF(Сетка!B17="бетон",Ebr,IF(ABS(F44)&lt;=es0,Es,0))</f>
        <v>9666.66666666667</v>
      </c>
      <c r="L44" s="0" t="n">
        <f aca="false">K44*Сетка!G17*1000</f>
        <v>24166.6666666667</v>
      </c>
      <c r="M44" s="0" t="n">
        <f aca="false">L44*Сетка!F17</f>
        <v>-3020.83333333333</v>
      </c>
      <c r="N44" s="0" t="n">
        <f aca="false">L44*Сетка!E17</f>
        <v>-1812.5</v>
      </c>
      <c r="O44" s="0" t="n">
        <f aca="false">L44*Сетка!F17^2</f>
        <v>377.604166666667</v>
      </c>
      <c r="P44" s="0" t="n">
        <f aca="false">L44*Сетка!E17*Сетка!F17</f>
        <v>226.5625</v>
      </c>
      <c r="Q44" s="0" t="n">
        <f aca="false">L44*Сетка!E17^2</f>
        <v>135.9375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$B$3+$B$4*Сетка!F18+$B$5*Сетка!E18</f>
        <v>0</v>
      </c>
      <c r="G45" s="0" t="n">
        <f aca="false">IF(Сетка!B18="бетон",Ebr*F45,IF(ABS(F45)&lt;=es0,Es*F45,SIGN(F45)*Rs))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K45" s="0" t="n">
        <f aca="false">IF(Сетка!B18="бетон",Ebr,IF(ABS(F45)&lt;=es0,Es,0))</f>
        <v>9666.66666666667</v>
      </c>
      <c r="L45" s="0" t="n">
        <f aca="false">K45*Сетка!G18*1000</f>
        <v>24166.6666666667</v>
      </c>
      <c r="M45" s="0" t="n">
        <f aca="false">L45*Сетка!F18</f>
        <v>-3020.83333333333</v>
      </c>
      <c r="N45" s="0" t="n">
        <f aca="false">L45*Сетка!E18</f>
        <v>-604.166666666667</v>
      </c>
      <c r="O45" s="0" t="n">
        <f aca="false">L45*Сетка!F18^2</f>
        <v>377.604166666667</v>
      </c>
      <c r="P45" s="0" t="n">
        <f aca="false">L45*Сетка!E18*Сетка!F18</f>
        <v>75.5208333333333</v>
      </c>
      <c r="Q45" s="0" t="n">
        <f aca="false">L45*Сетка!E18^2</f>
        <v>15.1041666666667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$B$3+$B$4*Сетка!F19+$B$5*Сетка!E19</f>
        <v>0</v>
      </c>
      <c r="G46" s="0" t="n">
        <f aca="false">IF(Сетка!B19="бетон",Ebr*F46,IF(ABS(F46)&lt;=es0,Es*F46,SIGN(F46)*Rs))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K46" s="0" t="n">
        <f aca="false">IF(Сетка!B19="бетон",Ebr,IF(ABS(F46)&lt;=es0,Es,0))</f>
        <v>9666.66666666667</v>
      </c>
      <c r="L46" s="0" t="n">
        <f aca="false">K46*Сетка!G19*1000</f>
        <v>24166.6666666667</v>
      </c>
      <c r="M46" s="0" t="n">
        <f aca="false">L46*Сетка!F19</f>
        <v>-3020.83333333333</v>
      </c>
      <c r="N46" s="0" t="n">
        <f aca="false">L46*Сетка!E19</f>
        <v>604.166666666666</v>
      </c>
      <c r="O46" s="0" t="n">
        <f aca="false">L46*Сетка!F19^2</f>
        <v>377.604166666667</v>
      </c>
      <c r="P46" s="0" t="n">
        <f aca="false">L46*Сетка!E19*Сетка!F19</f>
        <v>-75.5208333333333</v>
      </c>
      <c r="Q46" s="0" t="n">
        <f aca="false">L46*Сетка!E19^2</f>
        <v>15.1041666666667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$B$3+$B$4*Сетка!F20+$B$5*Сетка!E20</f>
        <v>0</v>
      </c>
      <c r="G47" s="0" t="n">
        <f aca="false">IF(Сетка!B20="бетон",Ebr*F47,IF(ABS(F47)&lt;=es0,Es*F47,SIGN(F47)*Rs))</f>
        <v>0</v>
      </c>
      <c r="H47" s="0" t="n">
        <f aca="false">G47*Сетка!G20*1000</f>
        <v>0</v>
      </c>
      <c r="I47" s="0" t="n">
        <f aca="false">H47*Сетка!F20</f>
        <v>-0</v>
      </c>
      <c r="J47" s="0" t="n">
        <f aca="false">H47*Сетка!E20</f>
        <v>0</v>
      </c>
      <c r="K47" s="0" t="n">
        <f aca="false">IF(Сетка!B20="бетон",Ebr,IF(ABS(F47)&lt;=es0,Es,0))</f>
        <v>9666.66666666667</v>
      </c>
      <c r="L47" s="0" t="n">
        <f aca="false">K47*Сетка!G20*1000</f>
        <v>24166.6666666667</v>
      </c>
      <c r="M47" s="0" t="n">
        <f aca="false">L47*Сетка!F20</f>
        <v>-3020.83333333333</v>
      </c>
      <c r="N47" s="0" t="n">
        <f aca="false">L47*Сетка!E20</f>
        <v>1812.5</v>
      </c>
      <c r="O47" s="0" t="n">
        <f aca="false">L47*Сетка!F20^2</f>
        <v>377.604166666667</v>
      </c>
      <c r="P47" s="0" t="n">
        <f aca="false">L47*Сетка!E20*Сетка!F20</f>
        <v>-226.5625</v>
      </c>
      <c r="Q47" s="0" t="n">
        <f aca="false">L47*Сетка!E20^2</f>
        <v>135.9375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$B$3+$B$4*Сетка!F21+$B$5*Сетка!E21</f>
        <v>0</v>
      </c>
      <c r="G48" s="0" t="n">
        <f aca="false">IF(Сетка!B21="бетон",Ebr*F48,IF(ABS(F48)&lt;=es0,Es*F48,SIGN(F48)*Rs))</f>
        <v>0</v>
      </c>
      <c r="H48" s="0" t="n">
        <f aca="false">G48*Сетка!G21*1000</f>
        <v>0</v>
      </c>
      <c r="I48" s="0" t="n">
        <f aca="false">H48*Сетка!F21</f>
        <v>-0</v>
      </c>
      <c r="J48" s="0" t="n">
        <f aca="false">H48*Сетка!E21</f>
        <v>0</v>
      </c>
      <c r="K48" s="0" t="n">
        <f aca="false">IF(Сетка!B21="бетон",Ebr,IF(ABS(F48)&lt;=es0,Es,0))</f>
        <v>9666.66666666667</v>
      </c>
      <c r="L48" s="0" t="n">
        <f aca="false">K48*Сетка!G21*1000</f>
        <v>24166.6666666667</v>
      </c>
      <c r="M48" s="0" t="n">
        <f aca="false">L48*Сетка!F21</f>
        <v>-3020.83333333333</v>
      </c>
      <c r="N48" s="0" t="n">
        <f aca="false">L48*Сетка!E21</f>
        <v>3020.83333333333</v>
      </c>
      <c r="O48" s="0" t="n">
        <f aca="false">L48*Сетка!F21^2</f>
        <v>377.604166666667</v>
      </c>
      <c r="P48" s="0" t="n">
        <f aca="false">L48*Сетка!E21*Сетка!F21</f>
        <v>-377.604166666667</v>
      </c>
      <c r="Q48" s="0" t="n">
        <f aca="false">L48*Сетка!E21^2</f>
        <v>377.604166666666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$B$3+$B$4*Сетка!F22+$B$5*Сетка!E22</f>
        <v>0</v>
      </c>
      <c r="G49" s="0" t="n">
        <f aca="false">IF(Сетка!B22="бетон",Ebr*F49,IF(ABS(F49)&lt;=es0,Es*F49,SIGN(F49)*Rs))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K49" s="0" t="n">
        <f aca="false">IF(Сетка!B22="бетон",Ebr,IF(ABS(F49)&lt;=es0,Es,0))</f>
        <v>9666.66666666667</v>
      </c>
      <c r="L49" s="0" t="n">
        <f aca="false">K49*Сетка!G22*1000</f>
        <v>24166.6666666667</v>
      </c>
      <c r="M49" s="0" t="n">
        <f aca="false">L49*Сетка!F22</f>
        <v>-1812.5</v>
      </c>
      <c r="N49" s="0" t="n">
        <f aca="false">L49*Сетка!E22</f>
        <v>-3020.83333333333</v>
      </c>
      <c r="O49" s="0" t="n">
        <f aca="false">L49*Сетка!F22^2</f>
        <v>135.9375</v>
      </c>
      <c r="P49" s="0" t="n">
        <f aca="false">L49*Сетка!E22*Сетка!F22</f>
        <v>226.5625</v>
      </c>
      <c r="Q49" s="0" t="n">
        <f aca="false">L49*Сетка!E22^2</f>
        <v>377.604166666667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$B$3+$B$4*Сетка!F23+$B$5*Сетка!E23</f>
        <v>0</v>
      </c>
      <c r="G50" s="0" t="n">
        <f aca="false">IF(Сетка!B23="бетон",Ebr*F50,IF(ABS(F50)&lt;=es0,Es*F50,SIGN(F50)*Rs))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K50" s="0" t="n">
        <f aca="false">IF(Сетка!B23="бетон",Ebr,IF(ABS(F50)&lt;=es0,Es,0))</f>
        <v>9666.66666666667</v>
      </c>
      <c r="L50" s="0" t="n">
        <f aca="false">K50*Сетка!G23*1000</f>
        <v>24166.6666666667</v>
      </c>
      <c r="M50" s="0" t="n">
        <f aca="false">L50*Сетка!F23</f>
        <v>-1812.5</v>
      </c>
      <c r="N50" s="0" t="n">
        <f aca="false">L50*Сетка!E23</f>
        <v>-1812.5</v>
      </c>
      <c r="O50" s="0" t="n">
        <f aca="false">L50*Сетка!F23^2</f>
        <v>135.9375</v>
      </c>
      <c r="P50" s="0" t="n">
        <f aca="false">L50*Сетка!E23*Сетка!F23</f>
        <v>135.9375</v>
      </c>
      <c r="Q50" s="0" t="n">
        <f aca="false">L50*Сетка!E23^2</f>
        <v>135.9375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$B$3+$B$4*Сетка!F24+$B$5*Сетка!E24</f>
        <v>0</v>
      </c>
      <c r="G51" s="0" t="n">
        <f aca="false">IF(Сетка!B24="бетон",Ebr*F51,IF(ABS(F51)&lt;=es0,Es*F51,SIGN(F51)*Rs))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K51" s="0" t="n">
        <f aca="false">IF(Сетка!B24="бетон",Ebr,IF(ABS(F51)&lt;=es0,Es,0))</f>
        <v>9666.66666666667</v>
      </c>
      <c r="L51" s="0" t="n">
        <f aca="false">K51*Сетка!G24*1000</f>
        <v>24166.6666666667</v>
      </c>
      <c r="M51" s="0" t="n">
        <f aca="false">L51*Сетка!F24</f>
        <v>-1812.5</v>
      </c>
      <c r="N51" s="0" t="n">
        <f aca="false">L51*Сетка!E24</f>
        <v>-604.166666666667</v>
      </c>
      <c r="O51" s="0" t="n">
        <f aca="false">L51*Сетка!F24^2</f>
        <v>135.9375</v>
      </c>
      <c r="P51" s="0" t="n">
        <f aca="false">L51*Сетка!E24*Сетка!F24</f>
        <v>45.3125</v>
      </c>
      <c r="Q51" s="0" t="n">
        <f aca="false">L51*Сетка!E24^2</f>
        <v>15.1041666666667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$B$3+$B$4*Сетка!F25+$B$5*Сетка!E25</f>
        <v>0</v>
      </c>
      <c r="G52" s="0" t="n">
        <f aca="false">IF(Сетка!B25="бетон",Ebr*F52,IF(ABS(F52)&lt;=es0,Es*F52,SIGN(F52)*Rs))</f>
        <v>0</v>
      </c>
      <c r="H52" s="0" t="n">
        <f aca="false">G52*Сетка!G25*1000</f>
        <v>0</v>
      </c>
      <c r="I52" s="0" t="n">
        <f aca="false">H52*Сетка!F25</f>
        <v>-0</v>
      </c>
      <c r="J52" s="0" t="n">
        <f aca="false">H52*Сетка!E25</f>
        <v>0</v>
      </c>
      <c r="K52" s="0" t="n">
        <f aca="false">IF(Сетка!B25="бетон",Ebr,IF(ABS(F52)&lt;=es0,Es,0))</f>
        <v>9666.66666666667</v>
      </c>
      <c r="L52" s="0" t="n">
        <f aca="false">K52*Сетка!G25*1000</f>
        <v>24166.6666666667</v>
      </c>
      <c r="M52" s="0" t="n">
        <f aca="false">L52*Сетка!F25</f>
        <v>-1812.5</v>
      </c>
      <c r="N52" s="0" t="n">
        <f aca="false">L52*Сетка!E25</f>
        <v>604.166666666666</v>
      </c>
      <c r="O52" s="0" t="n">
        <f aca="false">L52*Сетка!F25^2</f>
        <v>135.9375</v>
      </c>
      <c r="P52" s="0" t="n">
        <f aca="false">L52*Сетка!E25*Сетка!F25</f>
        <v>-45.3125</v>
      </c>
      <c r="Q52" s="0" t="n">
        <f aca="false">L52*Сетка!E25^2</f>
        <v>15.1041666666667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$B$3+$B$4*Сетка!F26+$B$5*Сетка!E26</f>
        <v>0</v>
      </c>
      <c r="G53" s="0" t="n">
        <f aca="false">IF(Сетка!B26="бетон",Ebr*F53,IF(ABS(F53)&lt;=es0,Es*F53,SIGN(F53)*Rs))</f>
        <v>0</v>
      </c>
      <c r="H53" s="0" t="n">
        <f aca="false">G53*Сетка!G26*1000</f>
        <v>0</v>
      </c>
      <c r="I53" s="0" t="n">
        <f aca="false">H53*Сетка!F26</f>
        <v>-0</v>
      </c>
      <c r="J53" s="0" t="n">
        <f aca="false">H53*Сетка!E26</f>
        <v>0</v>
      </c>
      <c r="K53" s="0" t="n">
        <f aca="false">IF(Сетка!B26="бетон",Ebr,IF(ABS(F53)&lt;=es0,Es,0))</f>
        <v>9666.66666666667</v>
      </c>
      <c r="L53" s="0" t="n">
        <f aca="false">K53*Сетка!G26*1000</f>
        <v>24166.6666666667</v>
      </c>
      <c r="M53" s="0" t="n">
        <f aca="false">L53*Сетка!F26</f>
        <v>-1812.5</v>
      </c>
      <c r="N53" s="0" t="n">
        <f aca="false">L53*Сетка!E26</f>
        <v>1812.5</v>
      </c>
      <c r="O53" s="0" t="n">
        <f aca="false">L53*Сетка!F26^2</f>
        <v>135.9375</v>
      </c>
      <c r="P53" s="0" t="n">
        <f aca="false">L53*Сетка!E26*Сетка!F26</f>
        <v>-135.9375</v>
      </c>
      <c r="Q53" s="0" t="n">
        <f aca="false">L53*Сетка!E26^2</f>
        <v>135.9375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$B$3+$B$4*Сетка!F27+$B$5*Сетка!E27</f>
        <v>0</v>
      </c>
      <c r="G54" s="0" t="n">
        <f aca="false">IF(Сетка!B27="бетон",Ebr*F54,IF(ABS(F54)&lt;=es0,Es*F54,SIGN(F54)*Rs))</f>
        <v>0</v>
      </c>
      <c r="H54" s="0" t="n">
        <f aca="false">G54*Сетка!G27*1000</f>
        <v>0</v>
      </c>
      <c r="I54" s="0" t="n">
        <f aca="false">H54*Сетка!F27</f>
        <v>-0</v>
      </c>
      <c r="J54" s="0" t="n">
        <f aca="false">H54*Сетка!E27</f>
        <v>0</v>
      </c>
      <c r="K54" s="0" t="n">
        <f aca="false">IF(Сетка!B27="бетон",Ebr,IF(ABS(F54)&lt;=es0,Es,0))</f>
        <v>9666.66666666667</v>
      </c>
      <c r="L54" s="0" t="n">
        <f aca="false">K54*Сетка!G27*1000</f>
        <v>24166.6666666667</v>
      </c>
      <c r="M54" s="0" t="n">
        <f aca="false">L54*Сетка!F27</f>
        <v>-1812.5</v>
      </c>
      <c r="N54" s="0" t="n">
        <f aca="false">L54*Сетка!E27</f>
        <v>3020.83333333333</v>
      </c>
      <c r="O54" s="0" t="n">
        <f aca="false">L54*Сетка!F27^2</f>
        <v>135.9375</v>
      </c>
      <c r="P54" s="0" t="n">
        <f aca="false">L54*Сетка!E27*Сетка!F27</f>
        <v>-226.5625</v>
      </c>
      <c r="Q54" s="0" t="n">
        <f aca="false">L54*Сетка!E27^2</f>
        <v>377.604166666666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$B$3+$B$4*Сетка!F28+$B$5*Сетка!E28</f>
        <v>0</v>
      </c>
      <c r="G55" s="0" t="n">
        <f aca="false">IF(Сетка!B28="бетон",Ebr*F55,IF(ABS(F55)&lt;=es0,Es*F55,SIGN(F55)*Rs))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K55" s="0" t="n">
        <f aca="false">IF(Сетка!B28="бетон",Ebr,IF(ABS(F55)&lt;=es0,Es,0))</f>
        <v>9666.66666666667</v>
      </c>
      <c r="L55" s="0" t="n">
        <f aca="false">K55*Сетка!G28*1000</f>
        <v>24166.6666666667</v>
      </c>
      <c r="M55" s="0" t="n">
        <f aca="false">L55*Сетка!F28</f>
        <v>-604.166666666666</v>
      </c>
      <c r="N55" s="0" t="n">
        <f aca="false">L55*Сетка!E28</f>
        <v>-3020.83333333333</v>
      </c>
      <c r="O55" s="0" t="n">
        <f aca="false">L55*Сетка!F28^2</f>
        <v>15.1041666666667</v>
      </c>
      <c r="P55" s="0" t="n">
        <f aca="false">L55*Сетка!E28*Сетка!F28</f>
        <v>75.5208333333333</v>
      </c>
      <c r="Q55" s="0" t="n">
        <f aca="false">L55*Сетка!E28^2</f>
        <v>377.604166666667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$B$3+$B$4*Сетка!F29+$B$5*Сетка!E29</f>
        <v>0</v>
      </c>
      <c r="G56" s="0" t="n">
        <f aca="false">IF(Сетка!B29="бетон",Ebr*F56,IF(ABS(F56)&lt;=es0,Es*F56,SIGN(F56)*Rs))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K56" s="0" t="n">
        <f aca="false">IF(Сетка!B29="бетон",Ebr,IF(ABS(F56)&lt;=es0,Es,0))</f>
        <v>9666.66666666667</v>
      </c>
      <c r="L56" s="0" t="n">
        <f aca="false">K56*Сетка!G29*1000</f>
        <v>24166.6666666667</v>
      </c>
      <c r="M56" s="0" t="n">
        <f aca="false">L56*Сетка!F29</f>
        <v>-604.166666666666</v>
      </c>
      <c r="N56" s="0" t="n">
        <f aca="false">L56*Сетка!E29</f>
        <v>-1812.5</v>
      </c>
      <c r="O56" s="0" t="n">
        <f aca="false">L56*Сетка!F29^2</f>
        <v>15.1041666666667</v>
      </c>
      <c r="P56" s="0" t="n">
        <f aca="false">L56*Сетка!E29*Сетка!F29</f>
        <v>45.3125</v>
      </c>
      <c r="Q56" s="0" t="n">
        <f aca="false">L56*Сетка!E29^2</f>
        <v>135.9375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$B$3+$B$4*Сетка!F30+$B$5*Сетка!E30</f>
        <v>0</v>
      </c>
      <c r="G57" s="0" t="n">
        <f aca="false">IF(Сетка!B30="бетон",Ebr*F57,IF(ABS(F57)&lt;=es0,Es*F57,SIGN(F57)*Rs))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K57" s="0" t="n">
        <f aca="false">IF(Сетка!B30="бетон",Ebr,IF(ABS(F57)&lt;=es0,Es,0))</f>
        <v>9666.66666666667</v>
      </c>
      <c r="L57" s="0" t="n">
        <f aca="false">K57*Сетка!G30*1000</f>
        <v>24166.6666666667</v>
      </c>
      <c r="M57" s="0" t="n">
        <f aca="false">L57*Сетка!F30</f>
        <v>-604.166666666666</v>
      </c>
      <c r="N57" s="0" t="n">
        <f aca="false">L57*Сетка!E30</f>
        <v>-604.166666666667</v>
      </c>
      <c r="O57" s="0" t="n">
        <f aca="false">L57*Сетка!F30^2</f>
        <v>15.1041666666667</v>
      </c>
      <c r="P57" s="0" t="n">
        <f aca="false">L57*Сетка!E30*Сетка!F30</f>
        <v>15.1041666666667</v>
      </c>
      <c r="Q57" s="0" t="n">
        <f aca="false">L57*Сетка!E30^2</f>
        <v>15.1041666666667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$B$3+$B$4*Сетка!F31+$B$5*Сетка!E31</f>
        <v>0</v>
      </c>
      <c r="G58" s="0" t="n">
        <f aca="false">IF(Сетка!B31="бетон",Ebr*F58,IF(ABS(F58)&lt;=es0,Es*F58,SIGN(F58)*Rs))</f>
        <v>0</v>
      </c>
      <c r="H58" s="0" t="n">
        <f aca="false">G58*Сетка!G31*1000</f>
        <v>0</v>
      </c>
      <c r="I58" s="0" t="n">
        <f aca="false">H58*Сетка!F31</f>
        <v>-0</v>
      </c>
      <c r="J58" s="0" t="n">
        <f aca="false">H58*Сетка!E31</f>
        <v>0</v>
      </c>
      <c r="K58" s="0" t="n">
        <f aca="false">IF(Сетка!B31="бетон",Ebr,IF(ABS(F58)&lt;=es0,Es,0))</f>
        <v>9666.66666666667</v>
      </c>
      <c r="L58" s="0" t="n">
        <f aca="false">K58*Сетка!G31*1000</f>
        <v>24166.6666666667</v>
      </c>
      <c r="M58" s="0" t="n">
        <f aca="false">L58*Сетка!F31</f>
        <v>-604.166666666666</v>
      </c>
      <c r="N58" s="0" t="n">
        <f aca="false">L58*Сетка!E31</f>
        <v>604.166666666666</v>
      </c>
      <c r="O58" s="0" t="n">
        <f aca="false">L58*Сетка!F31^2</f>
        <v>15.1041666666667</v>
      </c>
      <c r="P58" s="0" t="n">
        <f aca="false">L58*Сетка!E31*Сетка!F31</f>
        <v>-15.1041666666667</v>
      </c>
      <c r="Q58" s="0" t="n">
        <f aca="false">L58*Сетка!E31^2</f>
        <v>15.1041666666667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$B$3+$B$4*Сетка!F32+$B$5*Сетка!E32</f>
        <v>0</v>
      </c>
      <c r="G59" s="0" t="n">
        <f aca="false">IF(Сетка!B32="бетон",Ebr*F59,IF(ABS(F59)&lt;=es0,Es*F59,SIGN(F59)*Rs))</f>
        <v>0</v>
      </c>
      <c r="H59" s="0" t="n">
        <f aca="false">G59*Сетка!G32*1000</f>
        <v>0</v>
      </c>
      <c r="I59" s="0" t="n">
        <f aca="false">H59*Сетка!F32</f>
        <v>-0</v>
      </c>
      <c r="J59" s="0" t="n">
        <f aca="false">H59*Сетка!E32</f>
        <v>0</v>
      </c>
      <c r="K59" s="0" t="n">
        <f aca="false">IF(Сетка!B32="бетон",Ebr,IF(ABS(F59)&lt;=es0,Es,0))</f>
        <v>9666.66666666667</v>
      </c>
      <c r="L59" s="0" t="n">
        <f aca="false">K59*Сетка!G32*1000</f>
        <v>24166.6666666667</v>
      </c>
      <c r="M59" s="0" t="n">
        <f aca="false">L59*Сетка!F32</f>
        <v>-604.166666666666</v>
      </c>
      <c r="N59" s="0" t="n">
        <f aca="false">L59*Сетка!E32</f>
        <v>1812.5</v>
      </c>
      <c r="O59" s="0" t="n">
        <f aca="false">L59*Сетка!F32^2</f>
        <v>15.1041666666667</v>
      </c>
      <c r="P59" s="0" t="n">
        <f aca="false">L59*Сетка!E32*Сетка!F32</f>
        <v>-45.3125</v>
      </c>
      <c r="Q59" s="0" t="n">
        <f aca="false">L59*Сетка!E32^2</f>
        <v>135.9375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$B$3+$B$4*Сетка!F33+$B$5*Сетка!E33</f>
        <v>0</v>
      </c>
      <c r="G60" s="0" t="n">
        <f aca="false">IF(Сетка!B33="бетон",Ebr*F60,IF(ABS(F60)&lt;=es0,Es*F60,SIGN(F60)*Rs))</f>
        <v>0</v>
      </c>
      <c r="H60" s="0" t="n">
        <f aca="false">G60*Сетка!G33*1000</f>
        <v>0</v>
      </c>
      <c r="I60" s="0" t="n">
        <f aca="false">H60*Сетка!F33</f>
        <v>-0</v>
      </c>
      <c r="J60" s="0" t="n">
        <f aca="false">H60*Сетка!E33</f>
        <v>0</v>
      </c>
      <c r="K60" s="0" t="n">
        <f aca="false">IF(Сетка!B33="бетон",Ebr,IF(ABS(F60)&lt;=es0,Es,0))</f>
        <v>9666.66666666667</v>
      </c>
      <c r="L60" s="0" t="n">
        <f aca="false">K60*Сетка!G33*1000</f>
        <v>24166.6666666667</v>
      </c>
      <c r="M60" s="0" t="n">
        <f aca="false">L60*Сетка!F33</f>
        <v>-604.166666666666</v>
      </c>
      <c r="N60" s="0" t="n">
        <f aca="false">L60*Сетка!E33</f>
        <v>3020.83333333333</v>
      </c>
      <c r="O60" s="0" t="n">
        <f aca="false">L60*Сетка!F33^2</f>
        <v>15.1041666666667</v>
      </c>
      <c r="P60" s="0" t="n">
        <f aca="false">L60*Сетка!E33*Сетка!F33</f>
        <v>-75.5208333333333</v>
      </c>
      <c r="Q60" s="0" t="n">
        <f aca="false">L60*Сетка!E33^2</f>
        <v>377.604166666666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$B$3+$B$4*Сетка!F34+$B$5*Сетка!E34</f>
        <v>0</v>
      </c>
      <c r="G61" s="0" t="n">
        <f aca="false">IF(Сетка!B34="бетон",Ebr*F61,IF(ABS(F61)&lt;=es0,Es*F61,SIGN(F61)*Rs))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K61" s="0" t="n">
        <f aca="false">IF(Сетка!B34="бетон",Ebr,IF(ABS(F61)&lt;=es0,Es,0))</f>
        <v>9666.66666666667</v>
      </c>
      <c r="L61" s="0" t="n">
        <f aca="false">K61*Сетка!G34*1000</f>
        <v>24166.6666666667</v>
      </c>
      <c r="M61" s="0" t="n">
        <f aca="false">L61*Сетка!F34</f>
        <v>604.166666666667</v>
      </c>
      <c r="N61" s="0" t="n">
        <f aca="false">L61*Сетка!E34</f>
        <v>-3020.83333333333</v>
      </c>
      <c r="O61" s="0" t="n">
        <f aca="false">L61*Сетка!F34^2</f>
        <v>15.1041666666667</v>
      </c>
      <c r="P61" s="0" t="n">
        <f aca="false">L61*Сетка!E34*Сетка!F34</f>
        <v>-75.5208333333334</v>
      </c>
      <c r="Q61" s="0" t="n">
        <f aca="false">L61*Сетка!E34^2</f>
        <v>377.604166666667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$B$3+$B$4*Сетка!F35+$B$5*Сетка!E35</f>
        <v>0</v>
      </c>
      <c r="G62" s="0" t="n">
        <f aca="false">IF(Сетка!B35="бетон",Ebr*F62,IF(ABS(F62)&lt;=es0,Es*F62,SIGN(F62)*Rs))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K62" s="0" t="n">
        <f aca="false">IF(Сетка!B35="бетон",Ebr,IF(ABS(F62)&lt;=es0,Es,0))</f>
        <v>9666.66666666667</v>
      </c>
      <c r="L62" s="0" t="n">
        <f aca="false">K62*Сетка!G35*1000</f>
        <v>24166.6666666667</v>
      </c>
      <c r="M62" s="0" t="n">
        <f aca="false">L62*Сетка!F35</f>
        <v>604.166666666667</v>
      </c>
      <c r="N62" s="0" t="n">
        <f aca="false">L62*Сетка!E35</f>
        <v>-1812.5</v>
      </c>
      <c r="O62" s="0" t="n">
        <f aca="false">L62*Сетка!F35^2</f>
        <v>15.1041666666667</v>
      </c>
      <c r="P62" s="0" t="n">
        <f aca="false">L62*Сетка!E35*Сетка!F35</f>
        <v>-45.3125</v>
      </c>
      <c r="Q62" s="0" t="n">
        <f aca="false">L62*Сетка!E35^2</f>
        <v>135.9375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$B$3+$B$4*Сетка!F36+$B$5*Сетка!E36</f>
        <v>0</v>
      </c>
      <c r="G63" s="0" t="n">
        <f aca="false">IF(Сетка!B36="бетон",Ebr*F63,IF(ABS(F63)&lt;=es0,Es*F63,SIGN(F63)*Rs))</f>
        <v>0</v>
      </c>
      <c r="H63" s="0" t="n">
        <f aca="false">G63*Сетка!G36*1000</f>
        <v>0</v>
      </c>
      <c r="I63" s="0" t="n">
        <f aca="false">H63*Сетка!F36</f>
        <v>0</v>
      </c>
      <c r="J63" s="0" t="n">
        <f aca="false">H63*Сетка!E36</f>
        <v>-0</v>
      </c>
      <c r="K63" s="0" t="n">
        <f aca="false">IF(Сетка!B36="бетон",Ebr,IF(ABS(F63)&lt;=es0,Es,0))</f>
        <v>9666.66666666667</v>
      </c>
      <c r="L63" s="0" t="n">
        <f aca="false">K63*Сетка!G36*1000</f>
        <v>24166.6666666667</v>
      </c>
      <c r="M63" s="0" t="n">
        <f aca="false">L63*Сетка!F36</f>
        <v>604.166666666667</v>
      </c>
      <c r="N63" s="0" t="n">
        <f aca="false">L63*Сетка!E36</f>
        <v>-604.166666666667</v>
      </c>
      <c r="O63" s="0" t="n">
        <f aca="false">L63*Сетка!F36^2</f>
        <v>15.1041666666667</v>
      </c>
      <c r="P63" s="0" t="n">
        <f aca="false">L63*Сетка!E36*Сетка!F36</f>
        <v>-15.1041666666667</v>
      </c>
      <c r="Q63" s="0" t="n">
        <f aca="false">L63*Сетка!E36^2</f>
        <v>15.1041666666667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$B$3+$B$4*Сетка!F37+$B$5*Сетка!E37</f>
        <v>0</v>
      </c>
      <c r="G64" s="0" t="n">
        <f aca="false">IF(Сетка!B37="бетон",Ebr*F64,IF(ABS(F64)&lt;=es0,Es*F64,SIGN(F64)*Rs))</f>
        <v>0</v>
      </c>
      <c r="H64" s="0" t="n">
        <f aca="false">G64*Сетка!G37*1000</f>
        <v>0</v>
      </c>
      <c r="I64" s="0" t="n">
        <f aca="false">H64*Сетка!F37</f>
        <v>0</v>
      </c>
      <c r="J64" s="0" t="n">
        <f aca="false">H64*Сетка!E37</f>
        <v>0</v>
      </c>
      <c r="K64" s="0" t="n">
        <f aca="false">IF(Сетка!B37="бетон",Ebr,IF(ABS(F64)&lt;=es0,Es,0))</f>
        <v>9666.66666666667</v>
      </c>
      <c r="L64" s="0" t="n">
        <f aca="false">K64*Сетка!G37*1000</f>
        <v>24166.6666666667</v>
      </c>
      <c r="M64" s="0" t="n">
        <f aca="false">L64*Сетка!F37</f>
        <v>604.166666666667</v>
      </c>
      <c r="N64" s="0" t="n">
        <f aca="false">L64*Сетка!E37</f>
        <v>604.166666666666</v>
      </c>
      <c r="O64" s="0" t="n">
        <f aca="false">L64*Сетка!F37^2</f>
        <v>15.1041666666667</v>
      </c>
      <c r="P64" s="0" t="n">
        <f aca="false">L64*Сетка!E37*Сетка!F37</f>
        <v>15.1041666666667</v>
      </c>
      <c r="Q64" s="0" t="n">
        <f aca="false">L64*Сетка!E37^2</f>
        <v>15.1041666666667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$B$3+$B$4*Сетка!F38+$B$5*Сетка!E38</f>
        <v>0</v>
      </c>
      <c r="G65" s="0" t="n">
        <f aca="false">IF(Сетка!B38="бетон",Ebr*F65,IF(ABS(F65)&lt;=es0,Es*F65,SIGN(F65)*Rs))</f>
        <v>0</v>
      </c>
      <c r="H65" s="0" t="n">
        <f aca="false">G65*Сетка!G38*1000</f>
        <v>0</v>
      </c>
      <c r="I65" s="0" t="n">
        <f aca="false">H65*Сетка!F38</f>
        <v>0</v>
      </c>
      <c r="J65" s="0" t="n">
        <f aca="false">H65*Сетка!E38</f>
        <v>0</v>
      </c>
      <c r="K65" s="0" t="n">
        <f aca="false">IF(Сетка!B38="бетон",Ebr,IF(ABS(F65)&lt;=es0,Es,0))</f>
        <v>9666.66666666667</v>
      </c>
      <c r="L65" s="0" t="n">
        <f aca="false">K65*Сетка!G38*1000</f>
        <v>24166.6666666667</v>
      </c>
      <c r="M65" s="0" t="n">
        <f aca="false">L65*Сетка!F38</f>
        <v>604.166666666667</v>
      </c>
      <c r="N65" s="0" t="n">
        <f aca="false">L65*Сетка!E38</f>
        <v>1812.5</v>
      </c>
      <c r="O65" s="0" t="n">
        <f aca="false">L65*Сетка!F38^2</f>
        <v>15.1041666666667</v>
      </c>
      <c r="P65" s="0" t="n">
        <f aca="false">L65*Сетка!E38*Сетка!F38</f>
        <v>45.3125</v>
      </c>
      <c r="Q65" s="0" t="n">
        <f aca="false">L65*Сетка!E38^2</f>
        <v>135.9375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$B$3+$B$4*Сетка!F39+$B$5*Сетка!E39</f>
        <v>0</v>
      </c>
      <c r="G66" s="0" t="n">
        <f aca="false">IF(Сетка!B39="бетон",Ebr*F66,IF(ABS(F66)&lt;=es0,Es*F66,SIGN(F66)*Rs))</f>
        <v>0</v>
      </c>
      <c r="H66" s="0" t="n">
        <f aca="false">G66*Сетка!G39*1000</f>
        <v>0</v>
      </c>
      <c r="I66" s="0" t="n">
        <f aca="false">H66*Сетка!F39</f>
        <v>0</v>
      </c>
      <c r="J66" s="0" t="n">
        <f aca="false">H66*Сетка!E39</f>
        <v>0</v>
      </c>
      <c r="K66" s="0" t="n">
        <f aca="false">IF(Сетка!B39="бетон",Ebr,IF(ABS(F66)&lt;=es0,Es,0))</f>
        <v>9666.66666666667</v>
      </c>
      <c r="L66" s="0" t="n">
        <f aca="false">K66*Сетка!G39*1000</f>
        <v>24166.6666666667</v>
      </c>
      <c r="M66" s="0" t="n">
        <f aca="false">L66*Сетка!F39</f>
        <v>604.166666666667</v>
      </c>
      <c r="N66" s="0" t="n">
        <f aca="false">L66*Сетка!E39</f>
        <v>3020.83333333333</v>
      </c>
      <c r="O66" s="0" t="n">
        <f aca="false">L66*Сетка!F39^2</f>
        <v>15.1041666666667</v>
      </c>
      <c r="P66" s="0" t="n">
        <f aca="false">L66*Сетка!E39*Сетка!F39</f>
        <v>75.5208333333334</v>
      </c>
      <c r="Q66" s="0" t="n">
        <f aca="false">L66*Сетка!E39^2</f>
        <v>377.604166666666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$B$3+$B$4*Сетка!F40+$B$5*Сетка!E40</f>
        <v>0</v>
      </c>
      <c r="G67" s="0" t="n">
        <f aca="false">IF(Сетка!B40="бетон",Ebr*F67,IF(ABS(F67)&lt;=es0,Es*F67,SIGN(F67)*Rs))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K67" s="0" t="n">
        <f aca="false">IF(Сетка!B40="бетон",Ebr,IF(ABS(F67)&lt;=es0,Es,0))</f>
        <v>9666.66666666667</v>
      </c>
      <c r="L67" s="0" t="n">
        <f aca="false">K67*Сетка!G40*1000</f>
        <v>24166.6666666667</v>
      </c>
      <c r="M67" s="0" t="n">
        <f aca="false">L67*Сетка!F40</f>
        <v>1812.5</v>
      </c>
      <c r="N67" s="0" t="n">
        <f aca="false">L67*Сетка!E40</f>
        <v>-3020.83333333333</v>
      </c>
      <c r="O67" s="0" t="n">
        <f aca="false">L67*Сетка!F40^2</f>
        <v>135.9375</v>
      </c>
      <c r="P67" s="0" t="n">
        <f aca="false">L67*Сетка!E40*Сетка!F40</f>
        <v>-226.5625</v>
      </c>
      <c r="Q67" s="0" t="n">
        <f aca="false">L67*Сетка!E40^2</f>
        <v>377.604166666667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$B$3+$B$4*Сетка!F41+$B$5*Сетка!E41</f>
        <v>0</v>
      </c>
      <c r="G68" s="0" t="n">
        <f aca="false">IF(Сетка!B41="бетон",Ebr*F68,IF(ABS(F68)&lt;=es0,Es*F68,SIGN(F68)*Rs))</f>
        <v>0</v>
      </c>
      <c r="H68" s="0" t="n">
        <f aca="false">G68*Сетка!G41*1000</f>
        <v>0</v>
      </c>
      <c r="I68" s="0" t="n">
        <f aca="false">H68*Сетка!F41</f>
        <v>0</v>
      </c>
      <c r="J68" s="0" t="n">
        <f aca="false">H68*Сетка!E41</f>
        <v>-0</v>
      </c>
      <c r="K68" s="0" t="n">
        <f aca="false">IF(Сетка!B41="бетон",Ebr,IF(ABS(F68)&lt;=es0,Es,0))</f>
        <v>9666.66666666667</v>
      </c>
      <c r="L68" s="0" t="n">
        <f aca="false">K68*Сетка!G41*1000</f>
        <v>24166.6666666667</v>
      </c>
      <c r="M68" s="0" t="n">
        <f aca="false">L68*Сетка!F41</f>
        <v>1812.5</v>
      </c>
      <c r="N68" s="0" t="n">
        <f aca="false">L68*Сетка!E41</f>
        <v>-1812.5</v>
      </c>
      <c r="O68" s="0" t="n">
        <f aca="false">L68*Сетка!F41^2</f>
        <v>135.9375</v>
      </c>
      <c r="P68" s="0" t="n">
        <f aca="false">L68*Сетка!E41*Сетка!F41</f>
        <v>-135.9375</v>
      </c>
      <c r="Q68" s="0" t="n">
        <f aca="false">L68*Сетка!E41^2</f>
        <v>135.9375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$B$3+$B$4*Сетка!F42+$B$5*Сетка!E42</f>
        <v>0</v>
      </c>
      <c r="G69" s="0" t="n">
        <f aca="false">IF(Сетка!B42="бетон",Ebr*F69,IF(ABS(F69)&lt;=es0,Es*F69,SIGN(F69)*Rs))</f>
        <v>0</v>
      </c>
      <c r="H69" s="0" t="n">
        <f aca="false">G69*Сетка!G42*1000</f>
        <v>0</v>
      </c>
      <c r="I69" s="0" t="n">
        <f aca="false">H69*Сетка!F42</f>
        <v>0</v>
      </c>
      <c r="J69" s="0" t="n">
        <f aca="false">H69*Сетка!E42</f>
        <v>-0</v>
      </c>
      <c r="K69" s="0" t="n">
        <f aca="false">IF(Сетка!B42="бетон",Ebr,IF(ABS(F69)&lt;=es0,Es,0))</f>
        <v>9666.66666666667</v>
      </c>
      <c r="L69" s="0" t="n">
        <f aca="false">K69*Сетка!G42*1000</f>
        <v>24166.6666666667</v>
      </c>
      <c r="M69" s="0" t="n">
        <f aca="false">L69*Сетка!F42</f>
        <v>1812.5</v>
      </c>
      <c r="N69" s="0" t="n">
        <f aca="false">L69*Сетка!E42</f>
        <v>-604.166666666667</v>
      </c>
      <c r="O69" s="0" t="n">
        <f aca="false">L69*Сетка!F42^2</f>
        <v>135.9375</v>
      </c>
      <c r="P69" s="0" t="n">
        <f aca="false">L69*Сетка!E42*Сетка!F42</f>
        <v>-45.3125</v>
      </c>
      <c r="Q69" s="0" t="n">
        <f aca="false">L69*Сетка!E42^2</f>
        <v>15.1041666666667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$B$3+$B$4*Сетка!F43+$B$5*Сетка!E43</f>
        <v>0</v>
      </c>
      <c r="G70" s="0" t="n">
        <f aca="false">IF(Сетка!B43="бетон",Ebr*F70,IF(ABS(F70)&lt;=es0,Es*F70,SIGN(F70)*Rs))</f>
        <v>0</v>
      </c>
      <c r="H70" s="0" t="n">
        <f aca="false">G70*Сетка!G43*1000</f>
        <v>0</v>
      </c>
      <c r="I70" s="0" t="n">
        <f aca="false">H70*Сетка!F43</f>
        <v>0</v>
      </c>
      <c r="J70" s="0" t="n">
        <f aca="false">H70*Сетка!E43</f>
        <v>0</v>
      </c>
      <c r="K70" s="0" t="n">
        <f aca="false">IF(Сетка!B43="бетон",Ebr,IF(ABS(F70)&lt;=es0,Es,0))</f>
        <v>9666.66666666667</v>
      </c>
      <c r="L70" s="0" t="n">
        <f aca="false">K70*Сетка!G43*1000</f>
        <v>24166.6666666667</v>
      </c>
      <c r="M70" s="0" t="n">
        <f aca="false">L70*Сетка!F43</f>
        <v>1812.5</v>
      </c>
      <c r="N70" s="0" t="n">
        <f aca="false">L70*Сетка!E43</f>
        <v>604.166666666666</v>
      </c>
      <c r="O70" s="0" t="n">
        <f aca="false">L70*Сетка!F43^2</f>
        <v>135.9375</v>
      </c>
      <c r="P70" s="0" t="n">
        <f aca="false">L70*Сетка!E43*Сетка!F43</f>
        <v>45.3125</v>
      </c>
      <c r="Q70" s="0" t="n">
        <f aca="false">L70*Сетка!E43^2</f>
        <v>15.1041666666667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$B$3+$B$4*Сетка!F44+$B$5*Сетка!E44</f>
        <v>0</v>
      </c>
      <c r="G71" s="0" t="n">
        <f aca="false">IF(Сетка!B44="бетон",Ebr*F71,IF(ABS(F71)&lt;=es0,Es*F71,SIGN(F71)*Rs))</f>
        <v>0</v>
      </c>
      <c r="H71" s="0" t="n">
        <f aca="false">G71*Сетка!G44*1000</f>
        <v>0</v>
      </c>
      <c r="I71" s="0" t="n">
        <f aca="false">H71*Сетка!F44</f>
        <v>0</v>
      </c>
      <c r="J71" s="0" t="n">
        <f aca="false">H71*Сетка!E44</f>
        <v>0</v>
      </c>
      <c r="K71" s="0" t="n">
        <f aca="false">IF(Сетка!B44="бетон",Ebr,IF(ABS(F71)&lt;=es0,Es,0))</f>
        <v>9666.66666666667</v>
      </c>
      <c r="L71" s="0" t="n">
        <f aca="false">K71*Сетка!G44*1000</f>
        <v>24166.6666666667</v>
      </c>
      <c r="M71" s="0" t="n">
        <f aca="false">L71*Сетка!F44</f>
        <v>1812.5</v>
      </c>
      <c r="N71" s="0" t="n">
        <f aca="false">L71*Сетка!E44</f>
        <v>1812.5</v>
      </c>
      <c r="O71" s="0" t="n">
        <f aca="false">L71*Сетка!F44^2</f>
        <v>135.9375</v>
      </c>
      <c r="P71" s="0" t="n">
        <f aca="false">L71*Сетка!E44*Сетка!F44</f>
        <v>135.9375</v>
      </c>
      <c r="Q71" s="0" t="n">
        <f aca="false">L71*Сетка!E44^2</f>
        <v>135.9375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$B$3+$B$4*Сетка!F45+$B$5*Сетка!E45</f>
        <v>0</v>
      </c>
      <c r="G72" s="0" t="n">
        <f aca="false">IF(Сетка!B45="бетон",Ebr*F72,IF(ABS(F72)&lt;=es0,Es*F72,SIGN(F72)*Rs))</f>
        <v>0</v>
      </c>
      <c r="H72" s="0" t="n">
        <f aca="false">G72*Сетка!G45*1000</f>
        <v>0</v>
      </c>
      <c r="I72" s="0" t="n">
        <f aca="false">H72*Сетка!F45</f>
        <v>0</v>
      </c>
      <c r="J72" s="0" t="n">
        <f aca="false">H72*Сетка!E45</f>
        <v>0</v>
      </c>
      <c r="K72" s="0" t="n">
        <f aca="false">IF(Сетка!B45="бетон",Ebr,IF(ABS(F72)&lt;=es0,Es,0))</f>
        <v>9666.66666666667</v>
      </c>
      <c r="L72" s="0" t="n">
        <f aca="false">K72*Сетка!G45*1000</f>
        <v>24166.6666666667</v>
      </c>
      <c r="M72" s="0" t="n">
        <f aca="false">L72*Сетка!F45</f>
        <v>1812.5</v>
      </c>
      <c r="N72" s="0" t="n">
        <f aca="false">L72*Сетка!E45</f>
        <v>3020.83333333333</v>
      </c>
      <c r="O72" s="0" t="n">
        <f aca="false">L72*Сетка!F45^2</f>
        <v>135.9375</v>
      </c>
      <c r="P72" s="0" t="n">
        <f aca="false">L72*Сетка!E45*Сетка!F45</f>
        <v>226.5625</v>
      </c>
      <c r="Q72" s="0" t="n">
        <f aca="false">L72*Сетка!E45^2</f>
        <v>377.604166666666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$B$3+$B$4*Сетка!F46+$B$5*Сетка!E46</f>
        <v>0</v>
      </c>
      <c r="G73" s="0" t="n">
        <f aca="false">IF(Сетка!B46="бетон",Ebr*F73,IF(ABS(F73)&lt;=es0,Es*F73,SIGN(F73)*Rs))</f>
        <v>0</v>
      </c>
      <c r="H73" s="0" t="n">
        <f aca="false">G73*Сетка!G46*1000</f>
        <v>0</v>
      </c>
      <c r="I73" s="0" t="n">
        <f aca="false">H73*Сетка!F46</f>
        <v>0</v>
      </c>
      <c r="J73" s="0" t="n">
        <f aca="false">H73*Сетка!E46</f>
        <v>-0</v>
      </c>
      <c r="K73" s="0" t="n">
        <f aca="false">IF(Сетка!B46="бетон",Ebr,IF(ABS(F73)&lt;=es0,Es,0))</f>
        <v>9666.66666666667</v>
      </c>
      <c r="L73" s="0" t="n">
        <f aca="false">K73*Сетка!G46*1000</f>
        <v>24166.6666666667</v>
      </c>
      <c r="M73" s="0" t="n">
        <f aca="false">L73*Сетка!F46</f>
        <v>3020.83333333333</v>
      </c>
      <c r="N73" s="0" t="n">
        <f aca="false">L73*Сетка!E46</f>
        <v>-3020.83333333333</v>
      </c>
      <c r="O73" s="0" t="n">
        <f aca="false">L73*Сетка!F46^2</f>
        <v>377.604166666667</v>
      </c>
      <c r="P73" s="0" t="n">
        <f aca="false">L73*Сетка!E46*Сетка!F46</f>
        <v>-377.604166666667</v>
      </c>
      <c r="Q73" s="0" t="n">
        <f aca="false">L73*Сетка!E46^2</f>
        <v>377.604166666667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$B$3+$B$4*Сетка!F47+$B$5*Сетка!E47</f>
        <v>0</v>
      </c>
      <c r="G74" s="0" t="n">
        <f aca="false">IF(Сетка!B47="бетон",Ebr*F74,IF(ABS(F74)&lt;=es0,Es*F74,SIGN(F74)*Rs))</f>
        <v>0</v>
      </c>
      <c r="H74" s="0" t="n">
        <f aca="false">G74*Сетка!G47*1000</f>
        <v>0</v>
      </c>
      <c r="I74" s="0" t="n">
        <f aca="false">H74*Сетка!F47</f>
        <v>0</v>
      </c>
      <c r="J74" s="0" t="n">
        <f aca="false">H74*Сетка!E47</f>
        <v>-0</v>
      </c>
      <c r="K74" s="0" t="n">
        <f aca="false">IF(Сетка!B47="бетон",Ebr,IF(ABS(F74)&lt;=es0,Es,0))</f>
        <v>9666.66666666667</v>
      </c>
      <c r="L74" s="0" t="n">
        <f aca="false">K74*Сетка!G47*1000</f>
        <v>24166.6666666667</v>
      </c>
      <c r="M74" s="0" t="n">
        <f aca="false">L74*Сетка!F47</f>
        <v>3020.83333333333</v>
      </c>
      <c r="N74" s="0" t="n">
        <f aca="false">L74*Сетка!E47</f>
        <v>-1812.5</v>
      </c>
      <c r="O74" s="0" t="n">
        <f aca="false">L74*Сетка!F47^2</f>
        <v>377.604166666667</v>
      </c>
      <c r="P74" s="0" t="n">
        <f aca="false">L74*Сетка!E47*Сетка!F47</f>
        <v>-226.5625</v>
      </c>
      <c r="Q74" s="0" t="n">
        <f aca="false">L74*Сетка!E47^2</f>
        <v>135.9375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$B$3+$B$4*Сетка!F48+$B$5*Сетка!E48</f>
        <v>0</v>
      </c>
      <c r="G75" s="0" t="n">
        <f aca="false">IF(Сетка!B48="бетон",Ebr*F75,IF(ABS(F75)&lt;=es0,Es*F75,SIGN(F75)*Rs))</f>
        <v>0</v>
      </c>
      <c r="H75" s="0" t="n">
        <f aca="false">G75*Сетка!G48*1000</f>
        <v>0</v>
      </c>
      <c r="I75" s="0" t="n">
        <f aca="false">H75*Сетка!F48</f>
        <v>0</v>
      </c>
      <c r="J75" s="0" t="n">
        <f aca="false">H75*Сетка!E48</f>
        <v>-0</v>
      </c>
      <c r="K75" s="0" t="n">
        <f aca="false">IF(Сетка!B48="бетон",Ebr,IF(ABS(F75)&lt;=es0,Es,0))</f>
        <v>9666.66666666667</v>
      </c>
      <c r="L75" s="0" t="n">
        <f aca="false">K75*Сетка!G48*1000</f>
        <v>24166.6666666667</v>
      </c>
      <c r="M75" s="0" t="n">
        <f aca="false">L75*Сетка!F48</f>
        <v>3020.83333333333</v>
      </c>
      <c r="N75" s="0" t="n">
        <f aca="false">L75*Сетка!E48</f>
        <v>-604.166666666667</v>
      </c>
      <c r="O75" s="0" t="n">
        <f aca="false">L75*Сетка!F48^2</f>
        <v>377.604166666667</v>
      </c>
      <c r="P75" s="0" t="n">
        <f aca="false">L75*Сетка!E48*Сетка!F48</f>
        <v>-75.5208333333333</v>
      </c>
      <c r="Q75" s="0" t="n">
        <f aca="false">L75*Сетка!E48^2</f>
        <v>15.1041666666667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$B$3+$B$4*Сетка!F49+$B$5*Сетка!E49</f>
        <v>0</v>
      </c>
      <c r="G76" s="0" t="n">
        <f aca="false">IF(Сетка!B49="бетон",Ebr*F76,IF(ABS(F76)&lt;=es0,Es*F76,SIGN(F76)*Rs))</f>
        <v>0</v>
      </c>
      <c r="H76" s="0" t="n">
        <f aca="false">G76*Сетка!G49*1000</f>
        <v>0</v>
      </c>
      <c r="I76" s="0" t="n">
        <f aca="false">H76*Сетка!F49</f>
        <v>0</v>
      </c>
      <c r="J76" s="0" t="n">
        <f aca="false">H76*Сетка!E49</f>
        <v>0</v>
      </c>
      <c r="K76" s="0" t="n">
        <f aca="false">IF(Сетка!B49="бетон",Ebr,IF(ABS(F76)&lt;=es0,Es,0))</f>
        <v>9666.66666666667</v>
      </c>
      <c r="L76" s="0" t="n">
        <f aca="false">K76*Сетка!G49*1000</f>
        <v>24166.6666666667</v>
      </c>
      <c r="M76" s="0" t="n">
        <f aca="false">L76*Сетка!F49</f>
        <v>3020.83333333333</v>
      </c>
      <c r="N76" s="0" t="n">
        <f aca="false">L76*Сетка!E49</f>
        <v>604.166666666666</v>
      </c>
      <c r="O76" s="0" t="n">
        <f aca="false">L76*Сетка!F49^2</f>
        <v>377.604166666667</v>
      </c>
      <c r="P76" s="0" t="n">
        <f aca="false">L76*Сетка!E49*Сетка!F49</f>
        <v>75.5208333333333</v>
      </c>
      <c r="Q76" s="0" t="n">
        <f aca="false">L76*Сетка!E49^2</f>
        <v>15.1041666666667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$B$3+$B$4*Сетка!F50+$B$5*Сетка!E50</f>
        <v>0</v>
      </c>
      <c r="G77" s="0" t="n">
        <f aca="false">IF(Сетка!B50="бетон",Ebr*F77,IF(ABS(F77)&lt;=es0,Es*F77,SIGN(F77)*Rs))</f>
        <v>0</v>
      </c>
      <c r="H77" s="0" t="n">
        <f aca="false">G77*Сетка!G50*1000</f>
        <v>0</v>
      </c>
      <c r="I77" s="0" t="n">
        <f aca="false">H77*Сетка!F50</f>
        <v>0</v>
      </c>
      <c r="J77" s="0" t="n">
        <f aca="false">H77*Сетка!E50</f>
        <v>0</v>
      </c>
      <c r="K77" s="0" t="n">
        <f aca="false">IF(Сетка!B50="бетон",Ebr,IF(ABS(F77)&lt;=es0,Es,0))</f>
        <v>9666.66666666667</v>
      </c>
      <c r="L77" s="0" t="n">
        <f aca="false">K77*Сетка!G50*1000</f>
        <v>24166.6666666667</v>
      </c>
      <c r="M77" s="0" t="n">
        <f aca="false">L77*Сетка!F50</f>
        <v>3020.83333333333</v>
      </c>
      <c r="N77" s="0" t="n">
        <f aca="false">L77*Сетка!E50</f>
        <v>1812.5</v>
      </c>
      <c r="O77" s="0" t="n">
        <f aca="false">L77*Сетка!F50^2</f>
        <v>377.604166666667</v>
      </c>
      <c r="P77" s="0" t="n">
        <f aca="false">L77*Сетка!E50*Сетка!F50</f>
        <v>226.5625</v>
      </c>
      <c r="Q77" s="0" t="n">
        <f aca="false">L77*Сетка!E50^2</f>
        <v>135.9375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$B$3+$B$4*Сетка!F51+$B$5*Сетка!E51</f>
        <v>0</v>
      </c>
      <c r="G78" s="0" t="n">
        <f aca="false">IF(Сетка!B51="бетон",Ebr*F78,IF(ABS(F78)&lt;=es0,Es*F78,SIGN(F78)*Rs))</f>
        <v>0</v>
      </c>
      <c r="H78" s="0" t="n">
        <f aca="false">G78*Сетка!G51*1000</f>
        <v>0</v>
      </c>
      <c r="I78" s="0" t="n">
        <f aca="false">H78*Сетка!F51</f>
        <v>0</v>
      </c>
      <c r="J78" s="0" t="n">
        <f aca="false">H78*Сетка!E51</f>
        <v>0</v>
      </c>
      <c r="K78" s="0" t="n">
        <f aca="false">IF(Сетка!B51="бетон",Ebr,IF(ABS(F78)&lt;=es0,Es,0))</f>
        <v>9666.66666666667</v>
      </c>
      <c r="L78" s="0" t="n">
        <f aca="false">K78*Сетка!G51*1000</f>
        <v>24166.6666666667</v>
      </c>
      <c r="M78" s="0" t="n">
        <f aca="false">L78*Сетка!F51</f>
        <v>3020.83333333333</v>
      </c>
      <c r="N78" s="0" t="n">
        <f aca="false">L78*Сетка!E51</f>
        <v>3020.83333333333</v>
      </c>
      <c r="O78" s="0" t="n">
        <f aca="false">L78*Сетка!F51^2</f>
        <v>377.604166666667</v>
      </c>
      <c r="P78" s="0" t="n">
        <f aca="false">L78*Сетка!E51*Сетка!F51</f>
        <v>377.604166666667</v>
      </c>
      <c r="Q78" s="0" t="n">
        <f aca="false">L78*Сетка!E51^2</f>
        <v>377.604166666666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$B$3+$B$4*Сетка!F52+$B$5*Сетка!E52</f>
        <v>0</v>
      </c>
      <c r="G79" s="0" t="n">
        <f aca="false">IF(Сетка!B52="бетон",Ebr*F79,IF(ABS(F79)&lt;=es0,Es*F79,SIGN(F79)*Rs))</f>
        <v>0</v>
      </c>
      <c r="H79" s="0" t="n">
        <f aca="false">G79*Сетка!G52*1000</f>
        <v>0</v>
      </c>
      <c r="I79" s="0" t="n">
        <f aca="false">H79*Сетка!F52</f>
        <v>0</v>
      </c>
      <c r="J79" s="0" t="n">
        <f aca="false">H79*Сетка!E52</f>
        <v>-0</v>
      </c>
      <c r="K79" s="0" t="n">
        <f aca="false">IF(Сетка!B52="бетон",Ebr,IF(ABS(F79)&lt;=es0,Es,0))</f>
        <v>9666.66666666667</v>
      </c>
      <c r="L79" s="0" t="n">
        <f aca="false">K79*Сетка!G52*1000</f>
        <v>24166.6666666667</v>
      </c>
      <c r="M79" s="0" t="n">
        <f aca="false">L79*Сетка!F52</f>
        <v>4229.16666666667</v>
      </c>
      <c r="N79" s="0" t="n">
        <f aca="false">L79*Сетка!E52</f>
        <v>-3020.83333333333</v>
      </c>
      <c r="O79" s="0" t="n">
        <f aca="false">L79*Сетка!F52^2</f>
        <v>740.104166666667</v>
      </c>
      <c r="P79" s="0" t="n">
        <f aca="false">L79*Сетка!E52*Сетка!F52</f>
        <v>-528.645833333333</v>
      </c>
      <c r="Q79" s="0" t="n">
        <f aca="false">L79*Сетка!E52^2</f>
        <v>377.604166666667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$B$3+$B$4*Сетка!F53+$B$5*Сетка!E53</f>
        <v>0</v>
      </c>
      <c r="G80" s="0" t="n">
        <f aca="false">IF(Сетка!B53="бетон",Ebr*F80,IF(ABS(F80)&lt;=es0,Es*F80,SIGN(F80)*Rs))</f>
        <v>0</v>
      </c>
      <c r="H80" s="0" t="n">
        <f aca="false">G80*Сетка!G53*1000</f>
        <v>0</v>
      </c>
      <c r="I80" s="0" t="n">
        <f aca="false">H80*Сетка!F53</f>
        <v>0</v>
      </c>
      <c r="J80" s="0" t="n">
        <f aca="false">H80*Сетка!E53</f>
        <v>-0</v>
      </c>
      <c r="K80" s="0" t="n">
        <f aca="false">IF(Сетка!B53="бетон",Ebr,IF(ABS(F80)&lt;=es0,Es,0))</f>
        <v>9666.66666666667</v>
      </c>
      <c r="L80" s="0" t="n">
        <f aca="false">K80*Сетка!G53*1000</f>
        <v>24166.6666666667</v>
      </c>
      <c r="M80" s="0" t="n">
        <f aca="false">L80*Сетка!F53</f>
        <v>4229.16666666667</v>
      </c>
      <c r="N80" s="0" t="n">
        <f aca="false">L80*Сетка!E53</f>
        <v>-1812.5</v>
      </c>
      <c r="O80" s="0" t="n">
        <f aca="false">L80*Сетка!F53^2</f>
        <v>740.104166666667</v>
      </c>
      <c r="P80" s="0" t="n">
        <f aca="false">L80*Сетка!E53*Сетка!F53</f>
        <v>-317.1875</v>
      </c>
      <c r="Q80" s="0" t="n">
        <f aca="false">L80*Сетка!E53^2</f>
        <v>135.9375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$B$3+$B$4*Сетка!F54+$B$5*Сетка!E54</f>
        <v>0</v>
      </c>
      <c r="G81" s="0" t="n">
        <f aca="false">IF(Сетка!B54="бетон",Ebr*F81,IF(ABS(F81)&lt;=es0,Es*F81,SIGN(F81)*Rs))</f>
        <v>0</v>
      </c>
      <c r="H81" s="0" t="n">
        <f aca="false">G81*Сетка!G54*1000</f>
        <v>0</v>
      </c>
      <c r="I81" s="0" t="n">
        <f aca="false">H81*Сетка!F54</f>
        <v>0</v>
      </c>
      <c r="J81" s="0" t="n">
        <f aca="false">H81*Сетка!E54</f>
        <v>-0</v>
      </c>
      <c r="K81" s="0" t="n">
        <f aca="false">IF(Сетка!B54="бетон",Ebr,IF(ABS(F81)&lt;=es0,Es,0))</f>
        <v>9666.66666666667</v>
      </c>
      <c r="L81" s="0" t="n">
        <f aca="false">K81*Сетка!G54*1000</f>
        <v>24166.6666666667</v>
      </c>
      <c r="M81" s="0" t="n">
        <f aca="false">L81*Сетка!F54</f>
        <v>4229.16666666667</v>
      </c>
      <c r="N81" s="0" t="n">
        <f aca="false">L81*Сетка!E54</f>
        <v>-604.166666666667</v>
      </c>
      <c r="O81" s="0" t="n">
        <f aca="false">L81*Сетка!F54^2</f>
        <v>740.104166666667</v>
      </c>
      <c r="P81" s="0" t="n">
        <f aca="false">L81*Сетка!E54*Сетка!F54</f>
        <v>-105.729166666667</v>
      </c>
      <c r="Q81" s="0" t="n">
        <f aca="false">L81*Сетка!E54^2</f>
        <v>15.1041666666667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$B$3+$B$4*Сетка!F55+$B$5*Сетка!E55</f>
        <v>0</v>
      </c>
      <c r="G82" s="0" t="n">
        <f aca="false">IF(Сетка!B55="бетон",Ebr*F82,IF(ABS(F82)&lt;=es0,Es*F82,SIGN(F82)*Rs))</f>
        <v>0</v>
      </c>
      <c r="H82" s="0" t="n">
        <f aca="false">G82*Сетка!G55*1000</f>
        <v>0</v>
      </c>
      <c r="I82" s="0" t="n">
        <f aca="false">H82*Сетка!F55</f>
        <v>0</v>
      </c>
      <c r="J82" s="0" t="n">
        <f aca="false">H82*Сетка!E55</f>
        <v>0</v>
      </c>
      <c r="K82" s="0" t="n">
        <f aca="false">IF(Сетка!B55="бетон",Ebr,IF(ABS(F82)&lt;=es0,Es,0))</f>
        <v>9666.66666666667</v>
      </c>
      <c r="L82" s="0" t="n">
        <f aca="false">K82*Сетка!G55*1000</f>
        <v>24166.6666666667</v>
      </c>
      <c r="M82" s="0" t="n">
        <f aca="false">L82*Сетка!F55</f>
        <v>4229.16666666667</v>
      </c>
      <c r="N82" s="0" t="n">
        <f aca="false">L82*Сетка!E55</f>
        <v>604.166666666666</v>
      </c>
      <c r="O82" s="0" t="n">
        <f aca="false">L82*Сетка!F55^2</f>
        <v>740.104166666667</v>
      </c>
      <c r="P82" s="0" t="n">
        <f aca="false">L82*Сетка!E55*Сетка!F55</f>
        <v>105.729166666667</v>
      </c>
      <c r="Q82" s="0" t="n">
        <f aca="false">L82*Сетка!E55^2</f>
        <v>15.1041666666667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$B$3+$B$4*Сетка!F56+$B$5*Сетка!E56</f>
        <v>0</v>
      </c>
      <c r="G83" s="0" t="n">
        <f aca="false">IF(Сетка!B56="бетон",Ebr*F83,IF(ABS(F83)&lt;=es0,Es*F83,SIGN(F83)*Rs))</f>
        <v>0</v>
      </c>
      <c r="H83" s="0" t="n">
        <f aca="false">G83*Сетка!G56*1000</f>
        <v>0</v>
      </c>
      <c r="I83" s="0" t="n">
        <f aca="false">H83*Сетка!F56</f>
        <v>0</v>
      </c>
      <c r="J83" s="0" t="n">
        <f aca="false">H83*Сетка!E56</f>
        <v>0</v>
      </c>
      <c r="K83" s="0" t="n">
        <f aca="false">IF(Сетка!B56="бетон",Ebr,IF(ABS(F83)&lt;=es0,Es,0))</f>
        <v>9666.66666666667</v>
      </c>
      <c r="L83" s="0" t="n">
        <f aca="false">K83*Сетка!G56*1000</f>
        <v>24166.6666666667</v>
      </c>
      <c r="M83" s="0" t="n">
        <f aca="false">L83*Сетка!F56</f>
        <v>4229.16666666667</v>
      </c>
      <c r="N83" s="0" t="n">
        <f aca="false">L83*Сетка!E56</f>
        <v>1812.5</v>
      </c>
      <c r="O83" s="0" t="n">
        <f aca="false">L83*Сетка!F56^2</f>
        <v>740.104166666667</v>
      </c>
      <c r="P83" s="0" t="n">
        <f aca="false">L83*Сетка!E56*Сетка!F56</f>
        <v>317.1875</v>
      </c>
      <c r="Q83" s="0" t="n">
        <f aca="false">L83*Сетка!E56^2</f>
        <v>135.9375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$B$3+$B$4*Сетка!F57+$B$5*Сетка!E57</f>
        <v>0</v>
      </c>
      <c r="G84" s="0" t="n">
        <f aca="false">IF(Сетка!B57="бетон",Ebr*F84,IF(ABS(F84)&lt;=es0,Es*F84,SIGN(F84)*Rs))</f>
        <v>0</v>
      </c>
      <c r="H84" s="0" t="n">
        <f aca="false">G84*Сетка!G57*1000</f>
        <v>0</v>
      </c>
      <c r="I84" s="0" t="n">
        <f aca="false">H84*Сетка!F57</f>
        <v>0</v>
      </c>
      <c r="J84" s="0" t="n">
        <f aca="false">H84*Сетка!E57</f>
        <v>0</v>
      </c>
      <c r="K84" s="0" t="n">
        <f aca="false">IF(Сетка!B57="бетон",Ebr,IF(ABS(F84)&lt;=es0,Es,0))</f>
        <v>9666.66666666667</v>
      </c>
      <c r="L84" s="0" t="n">
        <f aca="false">K84*Сетка!G57*1000</f>
        <v>24166.6666666667</v>
      </c>
      <c r="M84" s="0" t="n">
        <f aca="false">L84*Сетка!F57</f>
        <v>4229.16666666667</v>
      </c>
      <c r="N84" s="0" t="n">
        <f aca="false">L84*Сетка!E57</f>
        <v>3020.83333333333</v>
      </c>
      <c r="O84" s="0" t="n">
        <f aca="false">L84*Сетка!F57^2</f>
        <v>740.104166666667</v>
      </c>
      <c r="P84" s="0" t="n">
        <f aca="false">L84*Сетка!E57*Сетка!F57</f>
        <v>528.645833333333</v>
      </c>
      <c r="Q84" s="0" t="n">
        <f aca="false">L84*Сетка!E57^2</f>
        <v>377.604166666666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$B$3+$B$4*Сетка!F58+$B$5*Сетка!E58</f>
        <v>0</v>
      </c>
      <c r="G85" s="0" t="n">
        <f aca="false">IF(Сетка!B58="бетон",Ebr*F85,IF(ABS(F85)&lt;=es0,Es*F85,SIGN(F85)*Rs))</f>
        <v>0</v>
      </c>
      <c r="H85" s="0" t="n">
        <f aca="false">G85*Сетка!G58*1000</f>
        <v>0</v>
      </c>
      <c r="I85" s="0" t="n">
        <f aca="false">H85*Сетка!F58</f>
        <v>0</v>
      </c>
      <c r="J85" s="0" t="n">
        <f aca="false">H85*Сетка!E58</f>
        <v>-0</v>
      </c>
      <c r="K85" s="0" t="n">
        <f aca="false">IF(Сетка!B58="бетон",Ebr,IF(ABS(F85)&lt;=es0,Es,0))</f>
        <v>9666.66666666667</v>
      </c>
      <c r="L85" s="0" t="n">
        <f aca="false">K85*Сетка!G58*1000</f>
        <v>24166.6666666667</v>
      </c>
      <c r="M85" s="0" t="n">
        <f aca="false">L85*Сетка!F58</f>
        <v>5437.5</v>
      </c>
      <c r="N85" s="0" t="n">
        <f aca="false">L85*Сетка!E58</f>
        <v>-3020.83333333333</v>
      </c>
      <c r="O85" s="0" t="n">
        <f aca="false">L85*Сетка!F58^2</f>
        <v>1223.4375</v>
      </c>
      <c r="P85" s="0" t="n">
        <f aca="false">L85*Сетка!E58*Сетка!F58</f>
        <v>-679.6875</v>
      </c>
      <c r="Q85" s="0" t="n">
        <f aca="false">L85*Сетка!E58^2</f>
        <v>377.604166666667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$B$3+$B$4*Сетка!F59+$B$5*Сетка!E59</f>
        <v>0</v>
      </c>
      <c r="G86" s="0" t="n">
        <f aca="false">IF(Сетка!B59="бетон",Ebr*F86,IF(ABS(F86)&lt;=es0,Es*F86,SIGN(F86)*Rs))</f>
        <v>0</v>
      </c>
      <c r="H86" s="0" t="n">
        <f aca="false">G86*Сетка!G59*1000</f>
        <v>0</v>
      </c>
      <c r="I86" s="0" t="n">
        <f aca="false">H86*Сетка!F59</f>
        <v>0</v>
      </c>
      <c r="J86" s="0" t="n">
        <f aca="false">H86*Сетка!E59</f>
        <v>-0</v>
      </c>
      <c r="K86" s="0" t="n">
        <f aca="false">IF(Сетка!B59="бетон",Ebr,IF(ABS(F86)&lt;=es0,Es,0))</f>
        <v>9666.66666666667</v>
      </c>
      <c r="L86" s="0" t="n">
        <f aca="false">K86*Сетка!G59*1000</f>
        <v>24166.6666666667</v>
      </c>
      <c r="M86" s="0" t="n">
        <f aca="false">L86*Сетка!F59</f>
        <v>5437.5</v>
      </c>
      <c r="N86" s="0" t="n">
        <f aca="false">L86*Сетка!E59</f>
        <v>-1812.5</v>
      </c>
      <c r="O86" s="0" t="n">
        <f aca="false">L86*Сетка!F59^2</f>
        <v>1223.4375</v>
      </c>
      <c r="P86" s="0" t="n">
        <f aca="false">L86*Сетка!E59*Сетка!F59</f>
        <v>-407.8125</v>
      </c>
      <c r="Q86" s="0" t="n">
        <f aca="false">L86*Сетка!E59^2</f>
        <v>135.9375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$B$3+$B$4*Сетка!F60+$B$5*Сетка!E60</f>
        <v>0</v>
      </c>
      <c r="G87" s="0" t="n">
        <f aca="false">IF(Сетка!B60="бетон",Ebr*F87,IF(ABS(F87)&lt;=es0,Es*F87,SIGN(F87)*Rs))</f>
        <v>0</v>
      </c>
      <c r="H87" s="0" t="n">
        <f aca="false">G87*Сетка!G60*1000</f>
        <v>0</v>
      </c>
      <c r="I87" s="0" t="n">
        <f aca="false">H87*Сетка!F60</f>
        <v>0</v>
      </c>
      <c r="J87" s="0" t="n">
        <f aca="false">H87*Сетка!E60</f>
        <v>-0</v>
      </c>
      <c r="K87" s="0" t="n">
        <f aca="false">IF(Сетка!B60="бетон",Ebr,IF(ABS(F87)&lt;=es0,Es,0))</f>
        <v>9666.66666666667</v>
      </c>
      <c r="L87" s="0" t="n">
        <f aca="false">K87*Сетка!G60*1000</f>
        <v>24166.6666666667</v>
      </c>
      <c r="M87" s="0" t="n">
        <f aca="false">L87*Сетка!F60</f>
        <v>5437.5</v>
      </c>
      <c r="N87" s="0" t="n">
        <f aca="false">L87*Сетка!E60</f>
        <v>-604.166666666667</v>
      </c>
      <c r="O87" s="0" t="n">
        <f aca="false">L87*Сетка!F60^2</f>
        <v>1223.4375</v>
      </c>
      <c r="P87" s="0" t="n">
        <f aca="false">L87*Сетка!E60*Сетка!F60</f>
        <v>-135.9375</v>
      </c>
      <c r="Q87" s="0" t="n">
        <f aca="false">L87*Сетка!E60^2</f>
        <v>15.1041666666667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$B$3+$B$4*Сетка!F61+$B$5*Сетка!E61</f>
        <v>0</v>
      </c>
      <c r="G88" s="0" t="n">
        <f aca="false">IF(Сетка!B61="бетон",Ebr*F88,IF(ABS(F88)&lt;=es0,Es*F88,SIGN(F88)*Rs))</f>
        <v>0</v>
      </c>
      <c r="H88" s="0" t="n">
        <f aca="false">G88*Сетка!G61*1000</f>
        <v>0</v>
      </c>
      <c r="I88" s="0" t="n">
        <f aca="false">H88*Сетка!F61</f>
        <v>0</v>
      </c>
      <c r="J88" s="0" t="n">
        <f aca="false">H88*Сетка!E61</f>
        <v>0</v>
      </c>
      <c r="K88" s="0" t="n">
        <f aca="false">IF(Сетка!B61="бетон",Ebr,IF(ABS(F88)&lt;=es0,Es,0))</f>
        <v>9666.66666666667</v>
      </c>
      <c r="L88" s="0" t="n">
        <f aca="false">K88*Сетка!G61*1000</f>
        <v>24166.6666666667</v>
      </c>
      <c r="M88" s="0" t="n">
        <f aca="false">L88*Сетка!F61</f>
        <v>5437.5</v>
      </c>
      <c r="N88" s="0" t="n">
        <f aca="false">L88*Сетка!E61</f>
        <v>604.166666666666</v>
      </c>
      <c r="O88" s="0" t="n">
        <f aca="false">L88*Сетка!F61^2</f>
        <v>1223.4375</v>
      </c>
      <c r="P88" s="0" t="n">
        <f aca="false">L88*Сетка!E61*Сетка!F61</f>
        <v>135.9375</v>
      </c>
      <c r="Q88" s="0" t="n">
        <f aca="false">L88*Сетка!E61^2</f>
        <v>15.1041666666667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$B$3+$B$4*Сетка!F62+$B$5*Сетка!E62</f>
        <v>0</v>
      </c>
      <c r="G89" s="0" t="n">
        <f aca="false">IF(Сетка!B62="бетон",Ebr*F89,IF(ABS(F89)&lt;=es0,Es*F89,SIGN(F89)*Rs))</f>
        <v>0</v>
      </c>
      <c r="H89" s="0" t="n">
        <f aca="false">G89*Сетка!G62*1000</f>
        <v>0</v>
      </c>
      <c r="I89" s="0" t="n">
        <f aca="false">H89*Сетка!F62</f>
        <v>0</v>
      </c>
      <c r="J89" s="0" t="n">
        <f aca="false">H89*Сетка!E62</f>
        <v>0</v>
      </c>
      <c r="K89" s="0" t="n">
        <f aca="false">IF(Сетка!B62="бетон",Ebr,IF(ABS(F89)&lt;=es0,Es,0))</f>
        <v>9666.66666666667</v>
      </c>
      <c r="L89" s="0" t="n">
        <f aca="false">K89*Сетка!G62*1000</f>
        <v>24166.6666666667</v>
      </c>
      <c r="M89" s="0" t="n">
        <f aca="false">L89*Сетка!F62</f>
        <v>5437.5</v>
      </c>
      <c r="N89" s="0" t="n">
        <f aca="false">L89*Сетка!E62</f>
        <v>1812.5</v>
      </c>
      <c r="O89" s="0" t="n">
        <f aca="false">L89*Сетка!F62^2</f>
        <v>1223.4375</v>
      </c>
      <c r="P89" s="0" t="n">
        <f aca="false">L89*Сетка!E62*Сетка!F62</f>
        <v>407.8125</v>
      </c>
      <c r="Q89" s="0" t="n">
        <f aca="false">L89*Сетка!E62^2</f>
        <v>135.9375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$B$3+$B$4*Сетка!F63+$B$5*Сетка!E63</f>
        <v>0</v>
      </c>
      <c r="G90" s="0" t="n">
        <f aca="false">IF(Сетка!B63="бетон",Ebr*F90,IF(ABS(F90)&lt;=es0,Es*F90,SIGN(F90)*Rs))</f>
        <v>0</v>
      </c>
      <c r="H90" s="0" t="n">
        <f aca="false">G90*Сетка!G63*1000</f>
        <v>0</v>
      </c>
      <c r="I90" s="0" t="n">
        <f aca="false">H90*Сетка!F63</f>
        <v>0</v>
      </c>
      <c r="J90" s="0" t="n">
        <f aca="false">H90*Сетка!E63</f>
        <v>0</v>
      </c>
      <c r="K90" s="0" t="n">
        <f aca="false">IF(Сетка!B63="бетон",Ebr,IF(ABS(F90)&lt;=es0,Es,0))</f>
        <v>9666.66666666667</v>
      </c>
      <c r="L90" s="0" t="n">
        <f aca="false">K90*Сетка!G63*1000</f>
        <v>24166.6666666667</v>
      </c>
      <c r="M90" s="0" t="n">
        <f aca="false">L90*Сетка!F63</f>
        <v>5437.5</v>
      </c>
      <c r="N90" s="0" t="n">
        <f aca="false">L90*Сетка!E63</f>
        <v>3020.83333333333</v>
      </c>
      <c r="O90" s="0" t="n">
        <f aca="false">L90*Сетка!F63^2</f>
        <v>1223.4375</v>
      </c>
      <c r="P90" s="0" t="n">
        <f aca="false">L90*Сетка!E63*Сетка!F63</f>
        <v>679.6875</v>
      </c>
      <c r="Q90" s="0" t="n">
        <f aca="false">L90*Сетка!E63^2</f>
        <v>377.604166666666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$B$3+$B$4*Сетка!F64+$B$5*Сетка!E64</f>
        <v>0</v>
      </c>
      <c r="G91" s="0" t="n">
        <f aca="false">IF(Сетка!B64="бетон",Ebr*F91,IF(ABS(F91)&lt;=es0,Es*F91,SIGN(F91)*Rs))</f>
        <v>0</v>
      </c>
      <c r="H91" s="0" t="n">
        <f aca="false">G91*Сетка!G64*1000</f>
        <v>0</v>
      </c>
      <c r="I91" s="0" t="n">
        <f aca="false">H91*Сетка!F64</f>
        <v>-0</v>
      </c>
      <c r="J91" s="0" t="n">
        <f aca="false">H91*Сетка!E64</f>
        <v>-0</v>
      </c>
      <c r="K91" s="0" t="n">
        <f aca="false">IF(Сетка!B64="бетон",Ebr,IF(ABS(F91)&lt;=es0,Es,0))</f>
        <v>200000</v>
      </c>
      <c r="L91" s="0" t="n">
        <f aca="false">K91*Сетка!G64*1000</f>
        <v>62831.8530717959</v>
      </c>
      <c r="M91" s="0" t="n">
        <f aca="false">L91*Сетка!F64</f>
        <v>-12566.3706143592</v>
      </c>
      <c r="N91" s="0" t="n">
        <f aca="false">L91*Сетка!E64</f>
        <v>-6283.18530717959</v>
      </c>
      <c r="O91" s="0" t="n">
        <f aca="false">L91*Сетка!F64^2</f>
        <v>2513.27412287184</v>
      </c>
      <c r="P91" s="0" t="n">
        <f aca="false">L91*Сетка!E64*Сетка!F64</f>
        <v>1256.63706143592</v>
      </c>
      <c r="Q91" s="0" t="n">
        <f aca="false">L91*Сетка!E64^2</f>
        <v>628.318530717959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$B$3+$B$4*Сетка!F65+$B$5*Сетка!E65</f>
        <v>0</v>
      </c>
      <c r="G92" s="0" t="n">
        <f aca="false">IF(Сетка!B65="бетон",Ebr*F92,IF(ABS(F92)&lt;=es0,Es*F92,SIGN(F92)*Rs))</f>
        <v>0</v>
      </c>
      <c r="H92" s="0" t="n">
        <f aca="false">G92*Сетка!G65*1000</f>
        <v>0</v>
      </c>
      <c r="I92" s="0" t="n">
        <f aca="false">H92*Сетка!F65</f>
        <v>-0</v>
      </c>
      <c r="J92" s="0" t="n">
        <f aca="false">H92*Сетка!E65</f>
        <v>0</v>
      </c>
      <c r="K92" s="0" t="n">
        <f aca="false">IF(Сетка!B65="бетон",Ebr,IF(ABS(F92)&lt;=es0,Es,0))</f>
        <v>200000</v>
      </c>
      <c r="L92" s="0" t="n">
        <f aca="false">K92*Сетка!G65*1000</f>
        <v>62831.8530717959</v>
      </c>
      <c r="M92" s="0" t="n">
        <f aca="false">L92*Сетка!F65</f>
        <v>-12566.3706143592</v>
      </c>
      <c r="N92" s="0" t="n">
        <f aca="false">L92*Сетка!E65</f>
        <v>6283.18530717959</v>
      </c>
      <c r="O92" s="0" t="n">
        <f aca="false">L92*Сетка!F65^2</f>
        <v>2513.27412287184</v>
      </c>
      <c r="P92" s="0" t="n">
        <f aca="false">L92*Сетка!E65*Сетка!F65</f>
        <v>-1256.63706143592</v>
      </c>
      <c r="Q92" s="0" t="n">
        <f aca="false">L92*Сетка!E65^2</f>
        <v>628.318530717959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$B$3+$B$4*Сетка!F66+$B$5*Сетка!E66</f>
        <v>0</v>
      </c>
      <c r="G93" s="0" t="n">
        <f aca="false">IF(Сетка!B66="бетон",Ebr*F93,IF(ABS(F93)&lt;=es0,Es*F93,SIGN(F93)*Rs))</f>
        <v>0</v>
      </c>
      <c r="H93" s="0" t="n">
        <f aca="false">G93*Сетка!G66*1000</f>
        <v>0</v>
      </c>
      <c r="I93" s="0" t="n">
        <f aca="false">H93*Сетка!F66</f>
        <v>0</v>
      </c>
      <c r="J93" s="0" t="n">
        <f aca="false">H93*Сетка!E66</f>
        <v>-0</v>
      </c>
      <c r="K93" s="0" t="n">
        <f aca="false">IF(Сетка!B66="бетон",Ebr,IF(ABS(F93)&lt;=es0,Es,0))</f>
        <v>200000</v>
      </c>
      <c r="L93" s="0" t="n">
        <f aca="false">K93*Сетка!G66*1000</f>
        <v>62831.8530717959</v>
      </c>
      <c r="M93" s="0" t="n">
        <f aca="false">L93*Сетка!F66</f>
        <v>12566.3706143592</v>
      </c>
      <c r="N93" s="0" t="n">
        <f aca="false">L93*Сетка!E66</f>
        <v>-6283.18530717959</v>
      </c>
      <c r="O93" s="0" t="n">
        <f aca="false">L93*Сетка!F66^2</f>
        <v>2513.27412287184</v>
      </c>
      <c r="P93" s="0" t="n">
        <f aca="false">L93*Сетка!E66*Сетка!F66</f>
        <v>-1256.63706143592</v>
      </c>
      <c r="Q93" s="0" t="n">
        <f aca="false">L93*Сетка!E66^2</f>
        <v>628.318530717959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$B$3+$B$4*Сетка!F67+$B$5*Сетка!E67</f>
        <v>0</v>
      </c>
      <c r="G94" s="0" t="n">
        <f aca="false">IF(Сетка!B67="бетон",Ebr*F94,IF(ABS(F94)&lt;=es0,Es*F94,SIGN(F94)*Rs))</f>
        <v>0</v>
      </c>
      <c r="H94" s="0" t="n">
        <f aca="false">G94*Сетка!G67*1000</f>
        <v>0</v>
      </c>
      <c r="I94" s="0" t="n">
        <f aca="false">H94*Сетка!F67</f>
        <v>0</v>
      </c>
      <c r="J94" s="0" t="n">
        <f aca="false">H94*Сетка!E67</f>
        <v>0</v>
      </c>
      <c r="K94" s="0" t="n">
        <f aca="false">IF(Сетка!B67="бетон",Ebr,IF(ABS(F94)&lt;=es0,Es,0))</f>
        <v>200000</v>
      </c>
      <c r="L94" s="0" t="n">
        <f aca="false">K94*Сетка!G67*1000</f>
        <v>62831.8530717959</v>
      </c>
      <c r="M94" s="0" t="n">
        <f aca="false">L94*Сетка!F67</f>
        <v>12566.3706143592</v>
      </c>
      <c r="N94" s="0" t="n">
        <f aca="false">L94*Сетка!E67</f>
        <v>6283.18530717959</v>
      </c>
      <c r="O94" s="0" t="n">
        <f aca="false">L94*Сетка!F67^2</f>
        <v>2513.27412287184</v>
      </c>
      <c r="P94" s="0" t="n">
        <f aca="false">L94*Сетка!E67*Сетка!F67</f>
        <v>1256.63706143592</v>
      </c>
      <c r="Q94" s="0" t="n">
        <f aca="false">L94*Сетка!E67^2</f>
        <v>628.318530717959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0</v>
      </c>
      <c r="I96" s="4" t="n">
        <f aca="false">SUM(I31:I94)</f>
        <v>0</v>
      </c>
      <c r="J96" s="4" t="n">
        <f aca="false">SUM(J31:J94)</f>
        <v>0</v>
      </c>
      <c r="K96" s="4" t="n">
        <f aca="false">SUM(K31:K94)</f>
        <v>1380000</v>
      </c>
      <c r="L96" s="4" t="n">
        <f aca="false">SUM(L31:L94)</f>
        <v>1701327.41228718</v>
      </c>
      <c r="M96" s="4" t="n">
        <f aca="false">SUM(M31:M94)</f>
        <v>0</v>
      </c>
      <c r="N96" s="4" t="n">
        <f aca="false">SUM(N31:N94)</f>
        <v>0</v>
      </c>
      <c r="O96" s="4" t="n">
        <f aca="false">SUM(O31:O94)</f>
        <v>39959.3464914873</v>
      </c>
      <c r="P96" s="4" t="n">
        <f aca="false">SUM(P31:P94)</f>
        <v>0</v>
      </c>
      <c r="Q96" s="4" t="n">
        <f aca="false">SUM(Q31:Q94)</f>
        <v>13086.1907895385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7" min="6" style="0" width="12"/>
  </cols>
  <sheetData>
    <row r="1" customFormat="false" ht="15" hidden="false" customHeight="false" outlineLevel="0" collapsed="false">
      <c r="A1" s="5" t="s">
        <v>102</v>
      </c>
    </row>
    <row r="2" customFormat="false" ht="15" hidden="false" customHeight="false" outlineLevel="0" collapsed="false">
      <c r="E2" s="4" t="s">
        <v>63</v>
      </c>
      <c r="F2" s="4" t="s">
        <v>64</v>
      </c>
      <c r="G2" s="4" t="s">
        <v>65</v>
      </c>
      <c r="I2" s="4" t="s">
        <v>103</v>
      </c>
    </row>
    <row r="3" customFormat="false" ht="15" hidden="false" customHeight="false" outlineLevel="0" collapsed="false">
      <c r="A3" s="0" t="s">
        <v>67</v>
      </c>
      <c r="B3" s="3" t="n">
        <f aca="false">Н0!B15</f>
        <v>-0.000470221072218262</v>
      </c>
      <c r="D3" s="0" t="s">
        <v>68</v>
      </c>
      <c r="E3" s="0" t="n">
        <f aca="false">$H$96</f>
        <v>-924.327692294849</v>
      </c>
      <c r="F3" s="0" t="n">
        <f aca="false">N0</f>
        <v>-800</v>
      </c>
      <c r="G3" s="0" t="n">
        <f aca="false">F3-E3</f>
        <v>124.327692294848</v>
      </c>
      <c r="I3" s="0" t="n">
        <f aca="false">$L$96</f>
        <v>1266327.41228718</v>
      </c>
      <c r="J3" s="0" t="n">
        <f aca="false">$M$96</f>
        <v>42291.6666666667</v>
      </c>
      <c r="K3" s="0" t="n">
        <f aca="false">$N$96</f>
        <v>13291.6666666667</v>
      </c>
    </row>
    <row r="4" customFormat="false" ht="15" hidden="false" customHeight="false" outlineLevel="0" collapsed="false">
      <c r="A4" s="0" t="s">
        <v>69</v>
      </c>
      <c r="B4" s="3" t="n">
        <f aca="false">Н0!B16</f>
        <v>-0.0040040694868242</v>
      </c>
      <c r="D4" s="0" t="s">
        <v>70</v>
      </c>
      <c r="E4" s="0" t="n">
        <f aca="false">$I$96</f>
        <v>-131.475182599723</v>
      </c>
      <c r="F4" s="0" t="n">
        <f aca="false">Mx0</f>
        <v>-160</v>
      </c>
      <c r="G4" s="0" t="n">
        <f aca="false">F4-E4</f>
        <v>-28.5248174002766</v>
      </c>
      <c r="I4" s="0" t="n">
        <f aca="false">$M$96</f>
        <v>42291.6666666667</v>
      </c>
      <c r="J4" s="0" t="n">
        <f aca="false">$O$96</f>
        <v>26274.9714914873</v>
      </c>
      <c r="K4" s="0" t="n">
        <f aca="false">$P$96</f>
        <v>-4259.375</v>
      </c>
    </row>
    <row r="5" customFormat="false" ht="15" hidden="false" customHeight="false" outlineLevel="0" collapsed="false">
      <c r="A5" s="0" t="s">
        <v>71</v>
      </c>
      <c r="B5" s="3" t="n">
        <f aca="false">Н0!B17</f>
        <v>-0.00382082156711115</v>
      </c>
      <c r="D5" s="0" t="s">
        <v>72</v>
      </c>
      <c r="E5" s="0" t="n">
        <f aca="false">$J$96</f>
        <v>-37.4722220548674</v>
      </c>
      <c r="F5" s="0" t="n">
        <f aca="false">My0</f>
        <v>-50</v>
      </c>
      <c r="G5" s="0" t="n">
        <f aca="false">F5-E5</f>
        <v>-12.5277779451326</v>
      </c>
      <c r="I5" s="0" t="n">
        <f aca="false">$N$96</f>
        <v>13291.6666666667</v>
      </c>
      <c r="J5" s="0" t="n">
        <f aca="false">$P$96</f>
        <v>-4259.375</v>
      </c>
      <c r="K5" s="0" t="n">
        <f aca="false">$Q$96</f>
        <v>9551.8157895385</v>
      </c>
    </row>
    <row r="6" customFormat="false" ht="15" hidden="false" customHeight="false" outlineLevel="0" collapsed="false">
      <c r="D6" s="0" t="s">
        <v>73</v>
      </c>
      <c r="G6" s="6" t="n">
        <f aca="false">SQRT(G3^2+G4^2+G5^2)/SQRT(F3^2+F4^2+F5^2)</f>
        <v>0.156809156808267</v>
      </c>
    </row>
    <row r="8" customFormat="false" ht="15" hidden="false" customHeight="false" outlineLevel="0" collapsed="false">
      <c r="A8" s="4" t="s">
        <v>104</v>
      </c>
      <c r="D8" s="4" t="s">
        <v>75</v>
      </c>
    </row>
    <row r="9" customFormat="false" ht="15" hidden="false" customHeight="false" outlineLevel="0" collapsed="false">
      <c r="A9" s="4" t="s">
        <v>76</v>
      </c>
      <c r="B9" s="0" t="n">
        <f aca="false">($I$3*($J$4*$K$5-$K$4*$J$5)-$J$3*($I$4*$K$5-$K$4*$I$5)+$K$3*($I$4*$J$5-$J$4*$I$5))</f>
        <v>268325990187296</v>
      </c>
      <c r="D9" s="0" t="s">
        <v>77</v>
      </c>
      <c r="G9" s="0" t="n">
        <f aca="false">B3+B4*h_sec/2+B5*b_sec/2</f>
        <v>-0.00204436167899098</v>
      </c>
    </row>
    <row r="10" customFormat="false" ht="15" hidden="false" customHeight="false" outlineLevel="0" collapsed="false">
      <c r="A10" s="0" t="s">
        <v>105</v>
      </c>
      <c r="B10" s="0" t="n">
        <f aca="false">($G$3*($J$4*$K$5-$K$4*$J$5)-$J$3*($G$4*$K$5-$K$4*$G$5)+$K$3*($G$4*$J$5-$J$4*$G$5))/$B$9</f>
        <v>0.000181559500493823</v>
      </c>
      <c r="D10" s="0" t="s">
        <v>79</v>
      </c>
      <c r="G10" s="0" t="n">
        <f aca="false">MIN(B3+B4*h_sec/2+B5*b_sec/2,B3+B4*h_sec/2-B5*b_sec/2,B3-B4*h_sec/2+B5*b_sec/2,B3-B4*h_sec/2-B5*b_sec/2)</f>
        <v>-0.00204436167899098</v>
      </c>
    </row>
    <row r="11" customFormat="false" ht="15" hidden="false" customHeight="false" outlineLevel="0" collapsed="false">
      <c r="A11" s="0" t="s">
        <v>106</v>
      </c>
      <c r="B11" s="0" t="n">
        <f aca="false">($I$3*($G$4*$K$5-$K$4*$G$5)-$G$3*($I$4*$K$5-$K$4*$I$5)+$K$3*($I$4*$G$5-$G$4*$I$5))/$B$9</f>
        <v>-0.00175855277909484</v>
      </c>
      <c r="D11" s="0" t="s">
        <v>81</v>
      </c>
      <c r="G11" s="0" t="str">
        <f aca="false">IF(-G10&lt;=eb2,"выполнено","НАРУШЕНО")</f>
        <v>выполнено</v>
      </c>
    </row>
    <row r="12" customFormat="false" ht="15" hidden="false" customHeight="false" outlineLevel="0" collapsed="false">
      <c r="A12" s="0" t="s">
        <v>107</v>
      </c>
      <c r="B12" s="0" t="n">
        <f aca="false">($I$3*($J$4*$G$5-$G$4*$J$5)-$J$3*($I$4*$G$5-$G$4*$I$5)+$G$3*($I$4*$J$5-$J$4*$I$5))/$B$9</f>
        <v>-0.00234838511792571</v>
      </c>
      <c r="D12" s="0" t="s">
        <v>83</v>
      </c>
      <c r="G12" s="0" t="n">
        <f aca="false">MAX(F91:F94)</f>
        <v>0.000712674981857693</v>
      </c>
    </row>
    <row r="13" customFormat="false" ht="15" hidden="false" customHeight="false" outlineLevel="0" collapsed="false">
      <c r="D13" s="0" t="s">
        <v>84</v>
      </c>
      <c r="G13" s="0" t="str">
        <f aca="false">IF(G12&lt;=es2,"выполнено","НАРУШЕНО")</f>
        <v>выполнено</v>
      </c>
    </row>
    <row r="14" customFormat="false" ht="15" hidden="false" customHeight="false" outlineLevel="0" collapsed="false">
      <c r="A14" s="4" t="s">
        <v>85</v>
      </c>
    </row>
    <row r="15" customFormat="false" ht="15" hidden="false" customHeight="false" outlineLevel="0" collapsed="false">
      <c r="A15" s="0" t="s">
        <v>86</v>
      </c>
      <c r="B15" s="6" t="n">
        <f aca="false">$B$3+$B$10</f>
        <v>-0.000288661571724438</v>
      </c>
    </row>
    <row r="16" customFormat="false" ht="15" hidden="false" customHeight="false" outlineLevel="0" collapsed="false">
      <c r="A16" s="0" t="s">
        <v>87</v>
      </c>
      <c r="B16" s="6" t="n">
        <f aca="false">$B$4+$B$11</f>
        <v>-0.00576262226591904</v>
      </c>
    </row>
    <row r="17" customFormat="false" ht="15" hidden="false" customHeight="false" outlineLevel="0" collapsed="false">
      <c r="A17" s="0" t="s">
        <v>88</v>
      </c>
      <c r="B17" s="6" t="n">
        <f aca="false">$B$5+$B$12</f>
        <v>-0.00616920668503686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K30" s="2" t="s">
        <v>94</v>
      </c>
      <c r="L30" s="2" t="s">
        <v>95</v>
      </c>
      <c r="M30" s="2" t="s">
        <v>96</v>
      </c>
      <c r="N30" s="2" t="s">
        <v>97</v>
      </c>
      <c r="O30" s="2" t="s">
        <v>98</v>
      </c>
      <c r="P30" s="2" t="s">
        <v>99</v>
      </c>
      <c r="Q30" s="2" t="s">
        <v>100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$B$3+$B$4*Сетка!F4+$B$5*Сетка!E4</f>
        <v>0.000908297258206077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K31" s="0" t="n">
        <f aca="false">IF(Сетка!B4="бетон",IF(F31&gt;=0,0,IF(F31&gt;=-eb1,Ebr,0)),IF(ABS(F31)&lt;=es0,Es,0))</f>
        <v>0</v>
      </c>
      <c r="L31" s="0" t="n">
        <f aca="false">K31*Сетка!G4*1000</f>
        <v>0</v>
      </c>
      <c r="M31" s="0" t="n">
        <f aca="false">L31*Сетка!F4</f>
        <v>-0</v>
      </c>
      <c r="N31" s="0" t="n">
        <f aca="false">L31*Сетка!E4</f>
        <v>-0</v>
      </c>
      <c r="O31" s="0" t="n">
        <f aca="false">L31*Сетка!F4^2</f>
        <v>0</v>
      </c>
      <c r="P31" s="0" t="n">
        <f aca="false">L31*Сетка!E4*Сетка!F4</f>
        <v>0</v>
      </c>
      <c r="Q31" s="0" t="n">
        <f aca="false">L31*Сетка!E4^2</f>
        <v>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$B$3+$B$4*Сетка!F5+$B$5*Сетка!E5</f>
        <v>0.000717256179850519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K32" s="0" t="n">
        <f aca="false">IF(Сетка!B5="бетон",IF(F32&gt;=0,0,IF(F32&gt;=-eb1,Ebr,0)),IF(ABS(F32)&lt;=es0,Es,0))</f>
        <v>0</v>
      </c>
      <c r="L32" s="0" t="n">
        <f aca="false">K32*Сетка!G5*1000</f>
        <v>0</v>
      </c>
      <c r="M32" s="0" t="n">
        <f aca="false">L32*Сетка!F5</f>
        <v>-0</v>
      </c>
      <c r="N32" s="0" t="n">
        <f aca="false">L32*Сетка!E5</f>
        <v>-0</v>
      </c>
      <c r="O32" s="0" t="n">
        <f aca="false">L32*Сетка!F5^2</f>
        <v>0</v>
      </c>
      <c r="P32" s="0" t="n">
        <f aca="false">L32*Сетка!E5*Сетка!F5</f>
        <v>0</v>
      </c>
      <c r="Q32" s="0" t="n">
        <f aca="false">L32*Сетка!E5^2</f>
        <v>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$B$3+$B$4*Сетка!F6+$B$5*Сетка!E6</f>
        <v>0.000526215101494961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K33" s="0" t="n">
        <f aca="false">IF(Сетка!B6="бетон",IF(F33&gt;=0,0,IF(F33&gt;=-eb1,Ebr,0)),IF(ABS(F33)&lt;=es0,Es,0))</f>
        <v>0</v>
      </c>
      <c r="L33" s="0" t="n">
        <f aca="false">K33*Сетка!G6*1000</f>
        <v>0</v>
      </c>
      <c r="M33" s="0" t="n">
        <f aca="false">L33*Сетка!F6</f>
        <v>-0</v>
      </c>
      <c r="N33" s="0" t="n">
        <f aca="false">L33*Сетка!E6</f>
        <v>-0</v>
      </c>
      <c r="O33" s="0" t="n">
        <f aca="false">L33*Сетка!F6^2</f>
        <v>0</v>
      </c>
      <c r="P33" s="0" t="n">
        <f aca="false">L33*Сетка!E6*Сетка!F6</f>
        <v>0</v>
      </c>
      <c r="Q33" s="0" t="n">
        <f aca="false">L33*Сетка!E6^2</f>
        <v>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$B$3+$B$4*Сетка!F7+$B$5*Сетка!E7</f>
        <v>0.000335174023139404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K34" s="0" t="n">
        <f aca="false">IF(Сетка!B7="бетон",IF(F34&gt;=0,0,IF(F34&gt;=-eb1,Ebr,0)),IF(ABS(F34)&lt;=es0,Es,0))</f>
        <v>0</v>
      </c>
      <c r="L34" s="0" t="n">
        <f aca="false">K34*Сетка!G7*1000</f>
        <v>0</v>
      </c>
      <c r="M34" s="0" t="n">
        <f aca="false">L34*Сетка!F7</f>
        <v>-0</v>
      </c>
      <c r="N34" s="0" t="n">
        <f aca="false">L34*Сетка!E7</f>
        <v>0</v>
      </c>
      <c r="O34" s="0" t="n">
        <f aca="false">L34*Сетка!F7^2</f>
        <v>0</v>
      </c>
      <c r="P34" s="0" t="n">
        <f aca="false">L34*Сетка!E7*Сетка!F7</f>
        <v>-0</v>
      </c>
      <c r="Q34" s="0" t="n">
        <f aca="false">L34*Сетка!E7^2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$B$3+$B$4*Сетка!F8+$B$5*Сетка!E8</f>
        <v>0.000144132944783846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K35" s="0" t="n">
        <f aca="false">IF(Сетка!B8="бетон",IF(F35&gt;=0,0,IF(F35&gt;=-eb1,Ebr,0)),IF(ABS(F35)&lt;=es0,Es,0))</f>
        <v>0</v>
      </c>
      <c r="L35" s="0" t="n">
        <f aca="false">K35*Сетка!G8*1000</f>
        <v>0</v>
      </c>
      <c r="M35" s="0" t="n">
        <f aca="false">L35*Сетка!F8</f>
        <v>-0</v>
      </c>
      <c r="N35" s="0" t="n">
        <f aca="false">L35*Сетка!E8</f>
        <v>0</v>
      </c>
      <c r="O35" s="0" t="n">
        <f aca="false">L35*Сетка!F8^2</f>
        <v>0</v>
      </c>
      <c r="P35" s="0" t="n">
        <f aca="false">L35*Сетка!E8*Сетка!F8</f>
        <v>-0</v>
      </c>
      <c r="Q35" s="0" t="n">
        <f aca="false">L35*Сетка!E8^2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$B$3+$B$4*Сетка!F9+$B$5*Сетка!E9</f>
        <v>-4.69081335717113E-005</v>
      </c>
      <c r="G36" s="0" t="n">
        <f aca="false">IF(Сетка!B9="бетон",IF(F36&gt;=0,0,IF(F36&gt;=-eb1,Ebr*F36,-Rb)),IF(ABS(F36)&lt;=es0,Es*F36,SIGN(F36)*Rs))</f>
        <v>-0.453445291193209</v>
      </c>
      <c r="H36" s="0" t="n">
        <f aca="false">G36*Сетка!G9*1000</f>
        <v>-1.13361322798302</v>
      </c>
      <c r="I36" s="0" t="n">
        <f aca="false">H36*Сетка!F9</f>
        <v>0.25506297629618</v>
      </c>
      <c r="J36" s="0" t="n">
        <f aca="false">H36*Сетка!E9</f>
        <v>-0.141701653497878</v>
      </c>
      <c r="K36" s="0" t="n">
        <f aca="false">IF(Сетка!B9="бетон",IF(F36&gt;=0,0,IF(F36&gt;=-eb1,Ebr,0)),IF(ABS(F36)&lt;=es0,Es,0))</f>
        <v>9666.66666666667</v>
      </c>
      <c r="L36" s="0" t="n">
        <f aca="false">K36*Сетка!G9*1000</f>
        <v>24166.6666666667</v>
      </c>
      <c r="M36" s="0" t="n">
        <f aca="false">L36*Сетка!F9</f>
        <v>-5437.5</v>
      </c>
      <c r="N36" s="0" t="n">
        <f aca="false">L36*Сетка!E9</f>
        <v>3020.83333333333</v>
      </c>
      <c r="O36" s="0" t="n">
        <f aca="false">L36*Сетка!F9^2</f>
        <v>1223.4375</v>
      </c>
      <c r="P36" s="0" t="n">
        <f aca="false">L36*Сетка!E9*Сетка!F9</f>
        <v>-679.6875</v>
      </c>
      <c r="Q36" s="0" t="n">
        <f aca="false">L36*Сетка!E9^2</f>
        <v>377.604166666666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$B$3+$B$4*Сетка!F10+$B$5*Сетка!E10</f>
        <v>0.000708093783864867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K37" s="0" t="n">
        <f aca="false">IF(Сетка!B10="бетон",IF(F37&gt;=0,0,IF(F37&gt;=-eb1,Ebr,0)),IF(ABS(F37)&lt;=es0,Es,0))</f>
        <v>0</v>
      </c>
      <c r="L37" s="0" t="n">
        <f aca="false">K37*Сетка!G10*1000</f>
        <v>0</v>
      </c>
      <c r="M37" s="0" t="n">
        <f aca="false">L37*Сетка!F10</f>
        <v>-0</v>
      </c>
      <c r="N37" s="0" t="n">
        <f aca="false">L37*Сетка!E10</f>
        <v>-0</v>
      </c>
      <c r="O37" s="0" t="n">
        <f aca="false">L37*Сетка!F10^2</f>
        <v>0</v>
      </c>
      <c r="P37" s="0" t="n">
        <f aca="false">L37*Сетка!E10*Сетка!F10</f>
        <v>0</v>
      </c>
      <c r="Q37" s="0" t="n">
        <f aca="false">L37*Сетка!E10^2</f>
        <v>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$B$3+$B$4*Сетка!F11+$B$5*Сетка!E11</f>
        <v>0.000517052705509309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K38" s="0" t="n">
        <f aca="false">IF(Сетка!B11="бетон",IF(F38&gt;=0,0,IF(F38&gt;=-eb1,Ebr,0)),IF(ABS(F38)&lt;=es0,Es,0))</f>
        <v>0</v>
      </c>
      <c r="L38" s="0" t="n">
        <f aca="false">K38*Сетка!G11*1000</f>
        <v>0</v>
      </c>
      <c r="M38" s="0" t="n">
        <f aca="false">L38*Сетка!F11</f>
        <v>-0</v>
      </c>
      <c r="N38" s="0" t="n">
        <f aca="false">L38*Сетка!E11</f>
        <v>-0</v>
      </c>
      <c r="O38" s="0" t="n">
        <f aca="false">L38*Сетка!F11^2</f>
        <v>0</v>
      </c>
      <c r="P38" s="0" t="n">
        <f aca="false">L38*Сетка!E11*Сетка!F11</f>
        <v>0</v>
      </c>
      <c r="Q38" s="0" t="n">
        <f aca="false">L38*Сетка!E11^2</f>
        <v>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$B$3+$B$4*Сетка!F12+$B$5*Сетка!E12</f>
        <v>0.000326011627153751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K39" s="0" t="n">
        <f aca="false">IF(Сетка!B12="бетон",IF(F39&gt;=0,0,IF(F39&gt;=-eb1,Ebr,0)),IF(ABS(F39)&lt;=es0,Es,0))</f>
        <v>0</v>
      </c>
      <c r="L39" s="0" t="n">
        <f aca="false">K39*Сетка!G12*1000</f>
        <v>0</v>
      </c>
      <c r="M39" s="0" t="n">
        <f aca="false">L39*Сетка!F12</f>
        <v>-0</v>
      </c>
      <c r="N39" s="0" t="n">
        <f aca="false">L39*Сетка!E12</f>
        <v>-0</v>
      </c>
      <c r="O39" s="0" t="n">
        <f aca="false">L39*Сетка!F12^2</f>
        <v>0</v>
      </c>
      <c r="P39" s="0" t="n">
        <f aca="false">L39*Сетка!E12*Сетка!F12</f>
        <v>0</v>
      </c>
      <c r="Q39" s="0" t="n">
        <f aca="false">L39*Сетка!E12^2</f>
        <v>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$B$3+$B$4*Сетка!F13+$B$5*Сетка!E13</f>
        <v>0.000134970548798194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K40" s="0" t="n">
        <f aca="false">IF(Сетка!B13="бетон",IF(F40&gt;=0,0,IF(F40&gt;=-eb1,Ebr,0)),IF(ABS(F40)&lt;=es0,Es,0))</f>
        <v>0</v>
      </c>
      <c r="L40" s="0" t="n">
        <f aca="false">K40*Сетка!G13*1000</f>
        <v>0</v>
      </c>
      <c r="M40" s="0" t="n">
        <f aca="false">L40*Сетка!F13</f>
        <v>-0</v>
      </c>
      <c r="N40" s="0" t="n">
        <f aca="false">L40*Сетка!E13</f>
        <v>0</v>
      </c>
      <c r="O40" s="0" t="n">
        <f aca="false">L40*Сетка!F13^2</f>
        <v>0</v>
      </c>
      <c r="P40" s="0" t="n">
        <f aca="false">L40*Сетка!E13*Сетка!F13</f>
        <v>-0</v>
      </c>
      <c r="Q40" s="0" t="n">
        <f aca="false">L40*Сетка!E13^2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$B$3+$B$4*Сетка!F14+$B$5*Сетка!E14</f>
        <v>-5.60705295573636E-005</v>
      </c>
      <c r="G41" s="0" t="n">
        <f aca="false">IF(Сетка!B14="бетон",IF(F41&gt;=0,0,IF(F41&gt;=-eb1,Ebr*F41,-Rb)),IF(ABS(F41)&lt;=es0,Es*F41,SIGN(F41)*Rs))</f>
        <v>-0.542015119054515</v>
      </c>
      <c r="H41" s="0" t="n">
        <f aca="false">G41*Сетка!G14*1000</f>
        <v>-1.35503779763629</v>
      </c>
      <c r="I41" s="0" t="n">
        <f aca="false">H41*Сетка!F14</f>
        <v>0.23713161458635</v>
      </c>
      <c r="J41" s="0" t="n">
        <f aca="false">H41*Сетка!E14</f>
        <v>-0.101627834822722</v>
      </c>
      <c r="K41" s="0" t="n">
        <f aca="false">IF(Сетка!B14="бетон",IF(F41&gt;=0,0,IF(F41&gt;=-eb1,Ebr,0)),IF(ABS(F41)&lt;=es0,Es,0))</f>
        <v>9666.66666666667</v>
      </c>
      <c r="L41" s="0" t="n">
        <f aca="false">K41*Сетка!G14*1000</f>
        <v>24166.6666666667</v>
      </c>
      <c r="M41" s="0" t="n">
        <f aca="false">L41*Сетка!F14</f>
        <v>-4229.16666666667</v>
      </c>
      <c r="N41" s="0" t="n">
        <f aca="false">L41*Сетка!E14</f>
        <v>1812.5</v>
      </c>
      <c r="O41" s="0" t="n">
        <f aca="false">L41*Сетка!F14^2</f>
        <v>740.104166666666</v>
      </c>
      <c r="P41" s="0" t="n">
        <f aca="false">L41*Сетка!E14*Сетка!F14</f>
        <v>-317.1875</v>
      </c>
      <c r="Q41" s="0" t="n">
        <f aca="false">L41*Сетка!E14^2</f>
        <v>135.9375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$B$3+$B$4*Сетка!F15+$B$5*Сетка!E15</f>
        <v>-0.000247111607912921</v>
      </c>
      <c r="G42" s="0" t="n">
        <f aca="false">IF(Сетка!B15="бетон",IF(F42&gt;=0,0,IF(F42&gt;=-eb1,Ebr*F42,-Rb)),IF(ABS(F42)&lt;=es0,Es*F42,SIGN(F42)*Rs))</f>
        <v>-2.38874554315824</v>
      </c>
      <c r="H42" s="0" t="n">
        <f aca="false">G42*Сетка!G15*1000</f>
        <v>-5.97186385789559</v>
      </c>
      <c r="I42" s="0" t="n">
        <f aca="false">H42*Сетка!F15</f>
        <v>1.04507617513173</v>
      </c>
      <c r="J42" s="0" t="n">
        <f aca="false">H42*Сетка!E15</f>
        <v>-0.746482982236949</v>
      </c>
      <c r="K42" s="0" t="n">
        <f aca="false">IF(Сетка!B15="бетон",IF(F42&gt;=0,0,IF(F42&gt;=-eb1,Ebr,0)),IF(ABS(F42)&lt;=es0,Es,0))</f>
        <v>9666.66666666667</v>
      </c>
      <c r="L42" s="0" t="n">
        <f aca="false">K42*Сетка!G15*1000</f>
        <v>24166.6666666667</v>
      </c>
      <c r="M42" s="0" t="n">
        <f aca="false">L42*Сетка!F15</f>
        <v>-4229.16666666667</v>
      </c>
      <c r="N42" s="0" t="n">
        <f aca="false">L42*Сетка!E15</f>
        <v>3020.83333333333</v>
      </c>
      <c r="O42" s="0" t="n">
        <f aca="false">L42*Сетка!F15^2</f>
        <v>740.104166666666</v>
      </c>
      <c r="P42" s="0" t="n">
        <f aca="false">L42*Сетка!E15*Сетка!F15</f>
        <v>-528.645833333333</v>
      </c>
      <c r="Q42" s="0" t="n">
        <f aca="false">L42*Сетка!E15^2</f>
        <v>377.604166666666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$B$3+$B$4*Сетка!F16+$B$5*Сетка!E16</f>
        <v>0.000507890309523657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K43" s="0" t="n">
        <f aca="false">IF(Сетка!B16="бетон",IF(F43&gt;=0,0,IF(F43&gt;=-eb1,Ebr,0)),IF(ABS(F43)&lt;=es0,Es,0))</f>
        <v>0</v>
      </c>
      <c r="L43" s="0" t="n">
        <f aca="false">K43*Сетка!G16*1000</f>
        <v>0</v>
      </c>
      <c r="M43" s="0" t="n">
        <f aca="false">L43*Сетка!F16</f>
        <v>-0</v>
      </c>
      <c r="N43" s="0" t="n">
        <f aca="false">L43*Сетка!E16</f>
        <v>-0</v>
      </c>
      <c r="O43" s="0" t="n">
        <f aca="false">L43*Сетка!F16^2</f>
        <v>0</v>
      </c>
      <c r="P43" s="0" t="n">
        <f aca="false">L43*Сетка!E16*Сетка!F16</f>
        <v>0</v>
      </c>
      <c r="Q43" s="0" t="n">
        <f aca="false">L43*Сетка!E16^2</f>
        <v>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$B$3+$B$4*Сетка!F17+$B$5*Сетка!E17</f>
        <v>0.000316849231168099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K44" s="0" t="n">
        <f aca="false">IF(Сетка!B17="бетон",IF(F44&gt;=0,0,IF(F44&gt;=-eb1,Ebr,0)),IF(ABS(F44)&lt;=es0,Es,0))</f>
        <v>0</v>
      </c>
      <c r="L44" s="0" t="n">
        <f aca="false">K44*Сетка!G17*1000</f>
        <v>0</v>
      </c>
      <c r="M44" s="0" t="n">
        <f aca="false">L44*Сетка!F17</f>
        <v>-0</v>
      </c>
      <c r="N44" s="0" t="n">
        <f aca="false">L44*Сетка!E17</f>
        <v>-0</v>
      </c>
      <c r="O44" s="0" t="n">
        <f aca="false">L44*Сетка!F17^2</f>
        <v>0</v>
      </c>
      <c r="P44" s="0" t="n">
        <f aca="false">L44*Сетка!E17*Сетка!F17</f>
        <v>0</v>
      </c>
      <c r="Q44" s="0" t="n">
        <f aca="false">L44*Сетка!E17^2</f>
        <v>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$B$3+$B$4*Сетка!F18+$B$5*Сетка!E18</f>
        <v>0.000125808152812542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K45" s="0" t="n">
        <f aca="false">IF(Сетка!B18="бетон",IF(F45&gt;=0,0,IF(F45&gt;=-eb1,Ebr,0)),IF(ABS(F45)&lt;=es0,Es,0))</f>
        <v>0</v>
      </c>
      <c r="L45" s="0" t="n">
        <f aca="false">K45*Сетка!G18*1000</f>
        <v>0</v>
      </c>
      <c r="M45" s="0" t="n">
        <f aca="false">L45*Сетка!F18</f>
        <v>-0</v>
      </c>
      <c r="N45" s="0" t="n">
        <f aca="false">L45*Сетка!E18</f>
        <v>-0</v>
      </c>
      <c r="O45" s="0" t="n">
        <f aca="false">L45*Сетка!F18^2</f>
        <v>0</v>
      </c>
      <c r="P45" s="0" t="n">
        <f aca="false">L45*Сетка!E18*Сетка!F18</f>
        <v>0</v>
      </c>
      <c r="Q45" s="0" t="n">
        <f aca="false">L45*Сетка!E18^2</f>
        <v>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$B$3+$B$4*Сетка!F19+$B$5*Сетка!E19</f>
        <v>-6.52329255430159E-005</v>
      </c>
      <c r="G46" s="0" t="n">
        <f aca="false">IF(Сетка!B19="бетон",IF(F46&gt;=0,0,IF(F46&gt;=-eb1,Ebr*F46,-Rb)),IF(ABS(F46)&lt;=es0,Es*F46,SIGN(F46)*Rs))</f>
        <v>-0.630584946915821</v>
      </c>
      <c r="H46" s="0" t="n">
        <f aca="false">G46*Сетка!G19*1000</f>
        <v>-1.57646236728955</v>
      </c>
      <c r="I46" s="0" t="n">
        <f aca="false">H46*Сетка!F19</f>
        <v>0.197057795911194</v>
      </c>
      <c r="J46" s="0" t="n">
        <f aca="false">H46*Сетка!E19</f>
        <v>-0.0394115591822388</v>
      </c>
      <c r="K46" s="0" t="n">
        <f aca="false">IF(Сетка!B19="бетон",IF(F46&gt;=0,0,IF(F46&gt;=-eb1,Ebr,0)),IF(ABS(F46)&lt;=es0,Es,0))</f>
        <v>9666.66666666667</v>
      </c>
      <c r="L46" s="0" t="n">
        <f aca="false">K46*Сетка!G19*1000</f>
        <v>24166.6666666667</v>
      </c>
      <c r="M46" s="0" t="n">
        <f aca="false">L46*Сетка!F19</f>
        <v>-3020.83333333333</v>
      </c>
      <c r="N46" s="0" t="n">
        <f aca="false">L46*Сетка!E19</f>
        <v>604.166666666666</v>
      </c>
      <c r="O46" s="0" t="n">
        <f aca="false">L46*Сетка!F19^2</f>
        <v>377.604166666667</v>
      </c>
      <c r="P46" s="0" t="n">
        <f aca="false">L46*Сетка!E19*Сетка!F19</f>
        <v>-75.5208333333333</v>
      </c>
      <c r="Q46" s="0" t="n">
        <f aca="false">L46*Сетка!E19^2</f>
        <v>15.1041666666667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$B$3+$B$4*Сетка!F20+$B$5*Сетка!E20</f>
        <v>-0.000256274003898573</v>
      </c>
      <c r="G47" s="0" t="n">
        <f aca="false">IF(Сетка!B20="бетон",IF(F47&gt;=0,0,IF(F47&gt;=-eb1,Ebr*F47,-Rb)),IF(ABS(F47)&lt;=es0,Es*F47,SIGN(F47)*Rs))</f>
        <v>-2.47731537101954</v>
      </c>
      <c r="H47" s="0" t="n">
        <f aca="false">G47*Сетка!G20*1000</f>
        <v>-6.19328842754886</v>
      </c>
      <c r="I47" s="0" t="n">
        <f aca="false">H47*Сетка!F20</f>
        <v>0.774161053443607</v>
      </c>
      <c r="J47" s="0" t="n">
        <f aca="false">H47*Сетка!E20</f>
        <v>-0.464496632066164</v>
      </c>
      <c r="K47" s="0" t="n">
        <f aca="false">IF(Сетка!B20="бетон",IF(F47&gt;=0,0,IF(F47&gt;=-eb1,Ebr,0)),IF(ABS(F47)&lt;=es0,Es,0))</f>
        <v>9666.66666666667</v>
      </c>
      <c r="L47" s="0" t="n">
        <f aca="false">K47*Сетка!G20*1000</f>
        <v>24166.6666666667</v>
      </c>
      <c r="M47" s="0" t="n">
        <f aca="false">L47*Сетка!F20</f>
        <v>-3020.83333333333</v>
      </c>
      <c r="N47" s="0" t="n">
        <f aca="false">L47*Сетка!E20</f>
        <v>1812.5</v>
      </c>
      <c r="O47" s="0" t="n">
        <f aca="false">L47*Сетка!F20^2</f>
        <v>377.604166666667</v>
      </c>
      <c r="P47" s="0" t="n">
        <f aca="false">L47*Сетка!E20*Сетка!F20</f>
        <v>-226.5625</v>
      </c>
      <c r="Q47" s="0" t="n">
        <f aca="false">L47*Сетка!E20^2</f>
        <v>135.9375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$B$3+$B$4*Сетка!F21+$B$5*Сетка!E21</f>
        <v>-0.000447315082254131</v>
      </c>
      <c r="G48" s="0" t="n">
        <f aca="false">IF(Сетка!B21="бетон",IF(F48&gt;=0,0,IF(F48&gt;=-eb1,Ebr*F48,-Rb)),IF(ABS(F48)&lt;=es0,Es*F48,SIGN(F48)*Rs))</f>
        <v>-4.32404579512327</v>
      </c>
      <c r="H48" s="0" t="n">
        <f aca="false">G48*Сетка!G21*1000</f>
        <v>-10.8101144878082</v>
      </c>
      <c r="I48" s="0" t="n">
        <f aca="false">H48*Сетка!F21</f>
        <v>1.35126431097602</v>
      </c>
      <c r="J48" s="0" t="n">
        <f aca="false">H48*Сетка!E21</f>
        <v>-1.35126431097602</v>
      </c>
      <c r="K48" s="0" t="n">
        <f aca="false">IF(Сетка!B21="бетон",IF(F48&gt;=0,0,IF(F48&gt;=-eb1,Ebr,0)),IF(ABS(F48)&lt;=es0,Es,0))</f>
        <v>9666.66666666667</v>
      </c>
      <c r="L48" s="0" t="n">
        <f aca="false">K48*Сетка!G21*1000</f>
        <v>24166.6666666667</v>
      </c>
      <c r="M48" s="0" t="n">
        <f aca="false">L48*Сетка!F21</f>
        <v>-3020.83333333333</v>
      </c>
      <c r="N48" s="0" t="n">
        <f aca="false">L48*Сетка!E21</f>
        <v>3020.83333333333</v>
      </c>
      <c r="O48" s="0" t="n">
        <f aca="false">L48*Сетка!F21^2</f>
        <v>377.604166666667</v>
      </c>
      <c r="P48" s="0" t="n">
        <f aca="false">L48*Сетка!E21*Сетка!F21</f>
        <v>-377.604166666667</v>
      </c>
      <c r="Q48" s="0" t="n">
        <f aca="false">L48*Сетка!E21^2</f>
        <v>377.604166666666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$B$3+$B$4*Сетка!F22+$B$5*Сетка!E22</f>
        <v>0.000307686835182447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K49" s="0" t="n">
        <f aca="false">IF(Сетка!B22="бетон",IF(F49&gt;=0,0,IF(F49&gt;=-eb1,Ebr,0)),IF(ABS(F49)&lt;=es0,Es,0))</f>
        <v>0</v>
      </c>
      <c r="L49" s="0" t="n">
        <f aca="false">K49*Сетка!G22*1000</f>
        <v>0</v>
      </c>
      <c r="M49" s="0" t="n">
        <f aca="false">L49*Сетка!F22</f>
        <v>-0</v>
      </c>
      <c r="N49" s="0" t="n">
        <f aca="false">L49*Сетка!E22</f>
        <v>-0</v>
      </c>
      <c r="O49" s="0" t="n">
        <f aca="false">L49*Сетка!F22^2</f>
        <v>0</v>
      </c>
      <c r="P49" s="0" t="n">
        <f aca="false">L49*Сетка!E22*Сетка!F22</f>
        <v>0</v>
      </c>
      <c r="Q49" s="0" t="n">
        <f aca="false">L49*Сетка!E22^2</f>
        <v>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$B$3+$B$4*Сетка!F23+$B$5*Сетка!E23</f>
        <v>0.000116645756826889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K50" s="0" t="n">
        <f aca="false">IF(Сетка!B23="бетон",IF(F50&gt;=0,0,IF(F50&gt;=-eb1,Ebr,0)),IF(ABS(F50)&lt;=es0,Es,0))</f>
        <v>0</v>
      </c>
      <c r="L50" s="0" t="n">
        <f aca="false">K50*Сетка!G23*1000</f>
        <v>0</v>
      </c>
      <c r="M50" s="0" t="n">
        <f aca="false">L50*Сетка!F23</f>
        <v>-0</v>
      </c>
      <c r="N50" s="0" t="n">
        <f aca="false">L50*Сетка!E23</f>
        <v>-0</v>
      </c>
      <c r="O50" s="0" t="n">
        <f aca="false">L50*Сетка!F23^2</f>
        <v>0</v>
      </c>
      <c r="P50" s="0" t="n">
        <f aca="false">L50*Сетка!E23*Сетка!F23</f>
        <v>0</v>
      </c>
      <c r="Q50" s="0" t="n">
        <f aca="false">L50*Сетка!E23^2</f>
        <v>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$B$3+$B$4*Сетка!F24+$B$5*Сетка!E24</f>
        <v>-7.43953215286682E-005</v>
      </c>
      <c r="G51" s="0" t="n">
        <f aca="false">IF(Сетка!B24="бетон",IF(F51&gt;=0,0,IF(F51&gt;=-eb1,Ebr*F51,-Rb)),IF(ABS(F51)&lt;=es0,Es*F51,SIGN(F51)*Rs))</f>
        <v>-0.719154774777126</v>
      </c>
      <c r="H51" s="0" t="n">
        <f aca="false">G51*Сетка!G24*1000</f>
        <v>-1.79788693694282</v>
      </c>
      <c r="I51" s="0" t="n">
        <f aca="false">H51*Сетка!F24</f>
        <v>0.134841520270711</v>
      </c>
      <c r="J51" s="0" t="n">
        <f aca="false">H51*Сетка!E24</f>
        <v>0.0449471734235704</v>
      </c>
      <c r="K51" s="0" t="n">
        <f aca="false">IF(Сетка!B24="бетон",IF(F51&gt;=0,0,IF(F51&gt;=-eb1,Ebr,0)),IF(ABS(F51)&lt;=es0,Es,0))</f>
        <v>9666.66666666667</v>
      </c>
      <c r="L51" s="0" t="n">
        <f aca="false">K51*Сетка!G24*1000</f>
        <v>24166.6666666667</v>
      </c>
      <c r="M51" s="0" t="n">
        <f aca="false">L51*Сетка!F24</f>
        <v>-1812.5</v>
      </c>
      <c r="N51" s="0" t="n">
        <f aca="false">L51*Сетка!E24</f>
        <v>-604.166666666667</v>
      </c>
      <c r="O51" s="0" t="n">
        <f aca="false">L51*Сетка!F24^2</f>
        <v>135.9375</v>
      </c>
      <c r="P51" s="0" t="n">
        <f aca="false">L51*Сетка!E24*Сетка!F24</f>
        <v>45.3125</v>
      </c>
      <c r="Q51" s="0" t="n">
        <f aca="false">L51*Сетка!E24^2</f>
        <v>15.1041666666667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$B$3+$B$4*Сетка!F25+$B$5*Сетка!E25</f>
        <v>-0.000265436399884226</v>
      </c>
      <c r="G52" s="0" t="n">
        <f aca="false">IF(Сетка!B25="бетон",IF(F52&gt;=0,0,IF(F52&gt;=-eb1,Ebr*F52,-Rb)),IF(ABS(F52)&lt;=es0,Es*F52,SIGN(F52)*Rs))</f>
        <v>-2.56588519888085</v>
      </c>
      <c r="H52" s="0" t="n">
        <f aca="false">G52*Сетка!G25*1000</f>
        <v>-6.41471299720212</v>
      </c>
      <c r="I52" s="0" t="n">
        <f aca="false">H52*Сетка!F25</f>
        <v>0.481103474790159</v>
      </c>
      <c r="J52" s="0" t="n">
        <f aca="false">H52*Сетка!E25</f>
        <v>-0.160367824930053</v>
      </c>
      <c r="K52" s="0" t="n">
        <f aca="false">IF(Сетка!B25="бетон",IF(F52&gt;=0,0,IF(F52&gt;=-eb1,Ebr,0)),IF(ABS(F52)&lt;=es0,Es,0))</f>
        <v>9666.66666666667</v>
      </c>
      <c r="L52" s="0" t="n">
        <f aca="false">K52*Сетка!G25*1000</f>
        <v>24166.6666666667</v>
      </c>
      <c r="M52" s="0" t="n">
        <f aca="false">L52*Сетка!F25</f>
        <v>-1812.5</v>
      </c>
      <c r="N52" s="0" t="n">
        <f aca="false">L52*Сетка!E25</f>
        <v>604.166666666666</v>
      </c>
      <c r="O52" s="0" t="n">
        <f aca="false">L52*Сетка!F25^2</f>
        <v>135.9375</v>
      </c>
      <c r="P52" s="0" t="n">
        <f aca="false">L52*Сетка!E25*Сетка!F25</f>
        <v>-45.3125</v>
      </c>
      <c r="Q52" s="0" t="n">
        <f aca="false">L52*Сетка!E25^2</f>
        <v>15.1041666666667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$B$3+$B$4*Сетка!F26+$B$5*Сетка!E26</f>
        <v>-0.000456477478239783</v>
      </c>
      <c r="G53" s="0" t="n">
        <f aca="false">IF(Сетка!B26="бетон",IF(F53&gt;=0,0,IF(F53&gt;=-eb1,Ebr*F53,-Rb)),IF(ABS(F53)&lt;=es0,Es*F53,SIGN(F53)*Rs))</f>
        <v>-4.41261562298457</v>
      </c>
      <c r="H53" s="0" t="n">
        <f aca="false">G53*Сетка!G26*1000</f>
        <v>-11.0315390574614</v>
      </c>
      <c r="I53" s="0" t="n">
        <f aca="false">H53*Сетка!F26</f>
        <v>0.827365429309607</v>
      </c>
      <c r="J53" s="0" t="n">
        <f aca="false">H53*Сетка!E26</f>
        <v>-0.827365429309607</v>
      </c>
      <c r="K53" s="0" t="n">
        <f aca="false">IF(Сетка!B26="бетон",IF(F53&gt;=0,0,IF(F53&gt;=-eb1,Ebr,0)),IF(ABS(F53)&lt;=es0,Es,0))</f>
        <v>9666.66666666667</v>
      </c>
      <c r="L53" s="0" t="n">
        <f aca="false">K53*Сетка!G26*1000</f>
        <v>24166.6666666667</v>
      </c>
      <c r="M53" s="0" t="n">
        <f aca="false">L53*Сетка!F26</f>
        <v>-1812.5</v>
      </c>
      <c r="N53" s="0" t="n">
        <f aca="false">L53*Сетка!E26</f>
        <v>1812.5</v>
      </c>
      <c r="O53" s="0" t="n">
        <f aca="false">L53*Сетка!F26^2</f>
        <v>135.9375</v>
      </c>
      <c r="P53" s="0" t="n">
        <f aca="false">L53*Сетка!E26*Сетка!F26</f>
        <v>-135.9375</v>
      </c>
      <c r="Q53" s="0" t="n">
        <f aca="false">L53*Сетка!E26^2</f>
        <v>135.9375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$B$3+$B$4*Сетка!F27+$B$5*Сетка!E27</f>
        <v>-0.000647518556595341</v>
      </c>
      <c r="G54" s="0" t="n">
        <f aca="false">IF(Сетка!B27="бетон",IF(F54&gt;=0,0,IF(F54&gt;=-eb1,Ebr*F54,-Rb)),IF(ABS(F54)&lt;=es0,Es*F54,SIGN(F54)*Rs))</f>
        <v>-6.2593460470883</v>
      </c>
      <c r="H54" s="0" t="n">
        <f aca="false">G54*Сетка!G27*1000</f>
        <v>-15.6483651177207</v>
      </c>
      <c r="I54" s="0" t="n">
        <f aca="false">H54*Сетка!F27</f>
        <v>1.17362738382905</v>
      </c>
      <c r="J54" s="0" t="n">
        <f aca="false">H54*Сетка!E27</f>
        <v>-1.95604563971509</v>
      </c>
      <c r="K54" s="0" t="n">
        <f aca="false">IF(Сетка!B27="бетон",IF(F54&gt;=0,0,IF(F54&gt;=-eb1,Ebr,0)),IF(ABS(F54)&lt;=es0,Es,0))</f>
        <v>9666.66666666667</v>
      </c>
      <c r="L54" s="0" t="n">
        <f aca="false">K54*Сетка!G27*1000</f>
        <v>24166.6666666667</v>
      </c>
      <c r="M54" s="0" t="n">
        <f aca="false">L54*Сетка!F27</f>
        <v>-1812.5</v>
      </c>
      <c r="N54" s="0" t="n">
        <f aca="false">L54*Сетка!E27</f>
        <v>3020.83333333333</v>
      </c>
      <c r="O54" s="0" t="n">
        <f aca="false">L54*Сетка!F27^2</f>
        <v>135.9375</v>
      </c>
      <c r="P54" s="0" t="n">
        <f aca="false">L54*Сетка!E27*Сетка!F27</f>
        <v>-226.5625</v>
      </c>
      <c r="Q54" s="0" t="n">
        <f aca="false">L54*Сетка!E27^2</f>
        <v>377.604166666666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$B$3+$B$4*Сетка!F28+$B$5*Сетка!E28</f>
        <v>0.000107483360841237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K55" s="0" t="n">
        <f aca="false">IF(Сетка!B28="бетон",IF(F55&gt;=0,0,IF(F55&gt;=-eb1,Ebr,0)),IF(ABS(F55)&lt;=es0,Es,0))</f>
        <v>0</v>
      </c>
      <c r="L55" s="0" t="n">
        <f aca="false">K55*Сетка!G28*1000</f>
        <v>0</v>
      </c>
      <c r="M55" s="0" t="n">
        <f aca="false">L55*Сетка!F28</f>
        <v>-0</v>
      </c>
      <c r="N55" s="0" t="n">
        <f aca="false">L55*Сетка!E28</f>
        <v>-0</v>
      </c>
      <c r="O55" s="0" t="n">
        <f aca="false">L55*Сетка!F28^2</f>
        <v>0</v>
      </c>
      <c r="P55" s="0" t="n">
        <f aca="false">L55*Сетка!E28*Сетка!F28</f>
        <v>0</v>
      </c>
      <c r="Q55" s="0" t="n">
        <f aca="false">L55*Сетка!E28^2</f>
        <v>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$B$3+$B$4*Сетка!F29+$B$5*Сетка!E29</f>
        <v>-8.35577175143206E-005</v>
      </c>
      <c r="G56" s="0" t="n">
        <f aca="false">IF(Сетка!B29="бетон",IF(F56&gt;=0,0,IF(F56&gt;=-eb1,Ebr*F56,-Rb)),IF(ABS(F56)&lt;=es0,Es*F56,SIGN(F56)*Rs))</f>
        <v>-0.807724602638432</v>
      </c>
      <c r="H56" s="0" t="n">
        <f aca="false">G56*Сетка!G29*1000</f>
        <v>-2.01931150659608</v>
      </c>
      <c r="I56" s="0" t="n">
        <f aca="false">H56*Сетка!F29</f>
        <v>0.050482787664902</v>
      </c>
      <c r="J56" s="0" t="n">
        <f aca="false">H56*Сетка!E29</f>
        <v>0.151448362994706</v>
      </c>
      <c r="K56" s="0" t="n">
        <f aca="false">IF(Сетка!B29="бетон",IF(F56&gt;=0,0,IF(F56&gt;=-eb1,Ebr,0)),IF(ABS(F56)&lt;=es0,Es,0))</f>
        <v>9666.66666666667</v>
      </c>
      <c r="L56" s="0" t="n">
        <f aca="false">K56*Сетка!G29*1000</f>
        <v>24166.6666666667</v>
      </c>
      <c r="M56" s="0" t="n">
        <f aca="false">L56*Сетка!F29</f>
        <v>-604.166666666666</v>
      </c>
      <c r="N56" s="0" t="n">
        <f aca="false">L56*Сетка!E29</f>
        <v>-1812.5</v>
      </c>
      <c r="O56" s="0" t="n">
        <f aca="false">L56*Сетка!F29^2</f>
        <v>15.1041666666667</v>
      </c>
      <c r="P56" s="0" t="n">
        <f aca="false">L56*Сетка!E29*Сетка!F29</f>
        <v>45.3125</v>
      </c>
      <c r="Q56" s="0" t="n">
        <f aca="false">L56*Сетка!E29^2</f>
        <v>135.9375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$B$3+$B$4*Сетка!F30+$B$5*Сетка!E30</f>
        <v>-0.000274598795869878</v>
      </c>
      <c r="G57" s="0" t="n">
        <f aca="false">IF(Сетка!B30="бетон",IF(F57&gt;=0,0,IF(F57&gt;=-eb1,Ebr*F57,-Rb)),IF(ABS(F57)&lt;=es0,Es*F57,SIGN(F57)*Rs))</f>
        <v>-2.65445502674215</v>
      </c>
      <c r="H57" s="0" t="n">
        <f aca="false">G57*Сетка!G30*1000</f>
        <v>-6.63613756685539</v>
      </c>
      <c r="I57" s="0" t="n">
        <f aca="false">H57*Сетка!F30</f>
        <v>0.165903439171385</v>
      </c>
      <c r="J57" s="0" t="n">
        <f aca="false">H57*Сетка!E30</f>
        <v>0.165903439171385</v>
      </c>
      <c r="K57" s="0" t="n">
        <f aca="false">IF(Сетка!B30="бетон",IF(F57&gt;=0,0,IF(F57&gt;=-eb1,Ebr,0)),IF(ABS(F57)&lt;=es0,Es,0))</f>
        <v>9666.66666666667</v>
      </c>
      <c r="L57" s="0" t="n">
        <f aca="false">K57*Сетка!G30*1000</f>
        <v>24166.6666666667</v>
      </c>
      <c r="M57" s="0" t="n">
        <f aca="false">L57*Сетка!F30</f>
        <v>-604.166666666666</v>
      </c>
      <c r="N57" s="0" t="n">
        <f aca="false">L57*Сетка!E30</f>
        <v>-604.166666666667</v>
      </c>
      <c r="O57" s="0" t="n">
        <f aca="false">L57*Сетка!F30^2</f>
        <v>15.1041666666667</v>
      </c>
      <c r="P57" s="0" t="n">
        <f aca="false">L57*Сетка!E30*Сетка!F30</f>
        <v>15.1041666666667</v>
      </c>
      <c r="Q57" s="0" t="n">
        <f aca="false">L57*Сетка!E30^2</f>
        <v>15.1041666666667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$B$3+$B$4*Сетка!F31+$B$5*Сетка!E31</f>
        <v>-0.000465639874225436</v>
      </c>
      <c r="G58" s="0" t="n">
        <f aca="false">IF(Сетка!B31="бетон",IF(F58&gt;=0,0,IF(F58&gt;=-eb1,Ebr*F58,-Rb)),IF(ABS(F58)&lt;=es0,Es*F58,SIGN(F58)*Rs))</f>
        <v>-4.50118545084588</v>
      </c>
      <c r="H58" s="0" t="n">
        <f aca="false">G58*Сетка!G31*1000</f>
        <v>-11.2529636271147</v>
      </c>
      <c r="I58" s="0" t="n">
        <f aca="false">H58*Сетка!F31</f>
        <v>0.281324090677867</v>
      </c>
      <c r="J58" s="0" t="n">
        <f aca="false">H58*Сетка!E31</f>
        <v>-0.281324090677867</v>
      </c>
      <c r="K58" s="0" t="n">
        <f aca="false">IF(Сетка!B31="бетон",IF(F58&gt;=0,0,IF(F58&gt;=-eb1,Ebr,0)),IF(ABS(F58)&lt;=es0,Es,0))</f>
        <v>9666.66666666667</v>
      </c>
      <c r="L58" s="0" t="n">
        <f aca="false">K58*Сетка!G31*1000</f>
        <v>24166.6666666667</v>
      </c>
      <c r="M58" s="0" t="n">
        <f aca="false">L58*Сетка!F31</f>
        <v>-604.166666666666</v>
      </c>
      <c r="N58" s="0" t="n">
        <f aca="false">L58*Сетка!E31</f>
        <v>604.166666666666</v>
      </c>
      <c r="O58" s="0" t="n">
        <f aca="false">L58*Сетка!F31^2</f>
        <v>15.1041666666667</v>
      </c>
      <c r="P58" s="0" t="n">
        <f aca="false">L58*Сетка!E31*Сетка!F31</f>
        <v>-15.1041666666667</v>
      </c>
      <c r="Q58" s="0" t="n">
        <f aca="false">L58*Сетка!E31^2</f>
        <v>15.1041666666667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$B$3+$B$4*Сетка!F32+$B$5*Сетка!E32</f>
        <v>-0.000656680952580993</v>
      </c>
      <c r="G59" s="0" t="n">
        <f aca="false">IF(Сетка!B32="бетон",IF(F59&gt;=0,0,IF(F59&gt;=-eb1,Ebr*F59,-Rb)),IF(ABS(F59)&lt;=es0,Es*F59,SIGN(F59)*Rs))</f>
        <v>-6.3479158749496</v>
      </c>
      <c r="H59" s="0" t="n">
        <f aca="false">G59*Сетка!G32*1000</f>
        <v>-15.869789687374</v>
      </c>
      <c r="I59" s="0" t="n">
        <f aca="false">H59*Сетка!F32</f>
        <v>0.39674474218435</v>
      </c>
      <c r="J59" s="0" t="n">
        <f aca="false">H59*Сетка!E32</f>
        <v>-1.19023422655305</v>
      </c>
      <c r="K59" s="0" t="n">
        <f aca="false">IF(Сетка!B32="бетон",IF(F59&gt;=0,0,IF(F59&gt;=-eb1,Ebr,0)),IF(ABS(F59)&lt;=es0,Es,0))</f>
        <v>9666.66666666667</v>
      </c>
      <c r="L59" s="0" t="n">
        <f aca="false">K59*Сетка!G32*1000</f>
        <v>24166.6666666667</v>
      </c>
      <c r="M59" s="0" t="n">
        <f aca="false">L59*Сетка!F32</f>
        <v>-604.166666666666</v>
      </c>
      <c r="N59" s="0" t="n">
        <f aca="false">L59*Сетка!E32</f>
        <v>1812.5</v>
      </c>
      <c r="O59" s="0" t="n">
        <f aca="false">L59*Сетка!F32^2</f>
        <v>15.1041666666667</v>
      </c>
      <c r="P59" s="0" t="n">
        <f aca="false">L59*Сетка!E32*Сетка!F32</f>
        <v>-45.3125</v>
      </c>
      <c r="Q59" s="0" t="n">
        <f aca="false">L59*Сетка!E32^2</f>
        <v>135.9375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$B$3+$B$4*Сетка!F33+$B$5*Сетка!E33</f>
        <v>-0.000847722030936551</v>
      </c>
      <c r="G60" s="0" t="n">
        <f aca="false">IF(Сетка!B33="бетон",IF(F60&gt;=0,0,IF(F60&gt;=-eb1,Ebr*F60,-Rb)),IF(ABS(F60)&lt;=es0,Es*F60,SIGN(F60)*Rs))</f>
        <v>-8.19464629905332</v>
      </c>
      <c r="H60" s="0" t="n">
        <f aca="false">G60*Сетка!G33*1000</f>
        <v>-20.4866157476333</v>
      </c>
      <c r="I60" s="0" t="n">
        <f aca="false">H60*Сетка!F33</f>
        <v>0.512165393690833</v>
      </c>
      <c r="J60" s="0" t="n">
        <f aca="false">H60*Сетка!E33</f>
        <v>-2.56082696845416</v>
      </c>
      <c r="K60" s="0" t="n">
        <f aca="false">IF(Сетка!B33="бетон",IF(F60&gt;=0,0,IF(F60&gt;=-eb1,Ebr,0)),IF(ABS(F60)&lt;=es0,Es,0))</f>
        <v>9666.66666666667</v>
      </c>
      <c r="L60" s="0" t="n">
        <f aca="false">K60*Сетка!G33*1000</f>
        <v>24166.6666666667</v>
      </c>
      <c r="M60" s="0" t="n">
        <f aca="false">L60*Сетка!F33</f>
        <v>-604.166666666666</v>
      </c>
      <c r="N60" s="0" t="n">
        <f aca="false">L60*Сетка!E33</f>
        <v>3020.83333333333</v>
      </c>
      <c r="O60" s="0" t="n">
        <f aca="false">L60*Сетка!F33^2</f>
        <v>15.1041666666667</v>
      </c>
      <c r="P60" s="0" t="n">
        <f aca="false">L60*Сетка!E33*Сетка!F33</f>
        <v>-75.5208333333333</v>
      </c>
      <c r="Q60" s="0" t="n">
        <f aca="false">L60*Сетка!E33^2</f>
        <v>377.604166666666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$B$3+$B$4*Сетка!F34+$B$5*Сетка!E34</f>
        <v>-9.2720113499973E-005</v>
      </c>
      <c r="G61" s="0" t="n">
        <f aca="false">IF(Сетка!B34="бетон",IF(F61&gt;=0,0,IF(F61&gt;=-eb1,Ebr*F61,-Rb)),IF(ABS(F61)&lt;=es0,Es*F61,SIGN(F61)*Rs))</f>
        <v>-0.896294430499738</v>
      </c>
      <c r="H61" s="0" t="n">
        <f aca="false">G61*Сетка!G34*1000</f>
        <v>-2.24073607624935</v>
      </c>
      <c r="I61" s="0" t="n">
        <f aca="false">H61*Сетка!F34</f>
        <v>-0.0560184019062337</v>
      </c>
      <c r="J61" s="0" t="n">
        <f aca="false">H61*Сетка!E34</f>
        <v>0.280092009531168</v>
      </c>
      <c r="K61" s="0" t="n">
        <f aca="false">IF(Сетка!B34="бетон",IF(F61&gt;=0,0,IF(F61&gt;=-eb1,Ebr,0)),IF(ABS(F61)&lt;=es0,Es,0))</f>
        <v>9666.66666666667</v>
      </c>
      <c r="L61" s="0" t="n">
        <f aca="false">K61*Сетка!G34*1000</f>
        <v>24166.6666666667</v>
      </c>
      <c r="M61" s="0" t="n">
        <f aca="false">L61*Сетка!F34</f>
        <v>604.166666666667</v>
      </c>
      <c r="N61" s="0" t="n">
        <f aca="false">L61*Сетка!E34</f>
        <v>-3020.83333333333</v>
      </c>
      <c r="O61" s="0" t="n">
        <f aca="false">L61*Сетка!F34^2</f>
        <v>15.1041666666667</v>
      </c>
      <c r="P61" s="0" t="n">
        <f aca="false">L61*Сетка!E34*Сетка!F34</f>
        <v>-75.5208333333334</v>
      </c>
      <c r="Q61" s="0" t="n">
        <f aca="false">L61*Сетка!E34^2</f>
        <v>377.604166666667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$B$3+$B$4*Сетка!F35+$B$5*Сетка!E35</f>
        <v>-0.000283761191855531</v>
      </c>
      <c r="G62" s="0" t="n">
        <f aca="false">IF(Сетка!B35="бетон",IF(F62&gt;=0,0,IF(F62&gt;=-eb1,Ebr*F62,-Rb)),IF(ABS(F62)&lt;=es0,Es*F62,SIGN(F62)*Rs))</f>
        <v>-2.74302485460346</v>
      </c>
      <c r="H62" s="0" t="n">
        <f aca="false">G62*Сетка!G35*1000</f>
        <v>-6.85756213650865</v>
      </c>
      <c r="I62" s="0" t="n">
        <f aca="false">H62*Сетка!F35</f>
        <v>-0.171439053412716</v>
      </c>
      <c r="J62" s="0" t="n">
        <f aca="false">H62*Сетка!E35</f>
        <v>0.514317160238149</v>
      </c>
      <c r="K62" s="0" t="n">
        <f aca="false">IF(Сетка!B35="бетон",IF(F62&gt;=0,0,IF(F62&gt;=-eb1,Ebr,0)),IF(ABS(F62)&lt;=es0,Es,0))</f>
        <v>9666.66666666667</v>
      </c>
      <c r="L62" s="0" t="n">
        <f aca="false">K62*Сетка!G35*1000</f>
        <v>24166.6666666667</v>
      </c>
      <c r="M62" s="0" t="n">
        <f aca="false">L62*Сетка!F35</f>
        <v>604.166666666667</v>
      </c>
      <c r="N62" s="0" t="n">
        <f aca="false">L62*Сетка!E35</f>
        <v>-1812.5</v>
      </c>
      <c r="O62" s="0" t="n">
        <f aca="false">L62*Сетка!F35^2</f>
        <v>15.1041666666667</v>
      </c>
      <c r="P62" s="0" t="n">
        <f aca="false">L62*Сетка!E35*Сетка!F35</f>
        <v>-45.3125</v>
      </c>
      <c r="Q62" s="0" t="n">
        <f aca="false">L62*Сетка!E35^2</f>
        <v>135.9375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$B$3+$B$4*Сетка!F36+$B$5*Сетка!E36</f>
        <v>-0.000474802270211088</v>
      </c>
      <c r="G63" s="0" t="n">
        <f aca="false">IF(Сетка!B36="бетон",IF(F63&gt;=0,0,IF(F63&gt;=-eb1,Ebr*F63,-Rb)),IF(ABS(F63)&lt;=es0,Es*F63,SIGN(F63)*Rs))</f>
        <v>-4.58975527870719</v>
      </c>
      <c r="H63" s="0" t="n">
        <f aca="false">G63*Сетка!G36*1000</f>
        <v>-11.474388196768</v>
      </c>
      <c r="I63" s="0" t="n">
        <f aca="false">H63*Сетка!F36</f>
        <v>-0.286859704919199</v>
      </c>
      <c r="J63" s="0" t="n">
        <f aca="false">H63*Сетка!E36</f>
        <v>0.286859704919199</v>
      </c>
      <c r="K63" s="0" t="n">
        <f aca="false">IF(Сетка!B36="бетон",IF(F63&gt;=0,0,IF(F63&gt;=-eb1,Ebr,0)),IF(ABS(F63)&lt;=es0,Es,0))</f>
        <v>9666.66666666667</v>
      </c>
      <c r="L63" s="0" t="n">
        <f aca="false">K63*Сетка!G36*1000</f>
        <v>24166.6666666667</v>
      </c>
      <c r="M63" s="0" t="n">
        <f aca="false">L63*Сетка!F36</f>
        <v>604.166666666667</v>
      </c>
      <c r="N63" s="0" t="n">
        <f aca="false">L63*Сетка!E36</f>
        <v>-604.166666666667</v>
      </c>
      <c r="O63" s="0" t="n">
        <f aca="false">L63*Сетка!F36^2</f>
        <v>15.1041666666667</v>
      </c>
      <c r="P63" s="0" t="n">
        <f aca="false">L63*Сетка!E36*Сетка!F36</f>
        <v>-15.1041666666667</v>
      </c>
      <c r="Q63" s="0" t="n">
        <f aca="false">L63*Сетка!E36^2</f>
        <v>15.1041666666667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$B$3+$B$4*Сетка!F37+$B$5*Сетка!E37</f>
        <v>-0.000665843348566646</v>
      </c>
      <c r="G64" s="0" t="n">
        <f aca="false">IF(Сетка!B37="бетон",IF(F64&gt;=0,0,IF(F64&gt;=-eb1,Ebr*F64,-Rb)),IF(ABS(F64)&lt;=es0,Es*F64,SIGN(F64)*Rs))</f>
        <v>-6.43648570281091</v>
      </c>
      <c r="H64" s="0" t="n">
        <f aca="false">G64*Сетка!G37*1000</f>
        <v>-16.0912142570273</v>
      </c>
      <c r="I64" s="0" t="n">
        <f aca="false">H64*Сетка!F37</f>
        <v>-0.402280356425682</v>
      </c>
      <c r="J64" s="0" t="n">
        <f aca="false">H64*Сетка!E37</f>
        <v>-0.402280356425682</v>
      </c>
      <c r="K64" s="0" t="n">
        <f aca="false">IF(Сетка!B37="бетон",IF(F64&gt;=0,0,IF(F64&gt;=-eb1,Ebr,0)),IF(ABS(F64)&lt;=es0,Es,0))</f>
        <v>9666.66666666667</v>
      </c>
      <c r="L64" s="0" t="n">
        <f aca="false">K64*Сетка!G37*1000</f>
        <v>24166.6666666667</v>
      </c>
      <c r="M64" s="0" t="n">
        <f aca="false">L64*Сетка!F37</f>
        <v>604.166666666667</v>
      </c>
      <c r="N64" s="0" t="n">
        <f aca="false">L64*Сетка!E37</f>
        <v>604.166666666666</v>
      </c>
      <c r="O64" s="0" t="n">
        <f aca="false">L64*Сетка!F37^2</f>
        <v>15.1041666666667</v>
      </c>
      <c r="P64" s="0" t="n">
        <f aca="false">L64*Сетка!E37*Сетка!F37</f>
        <v>15.1041666666667</v>
      </c>
      <c r="Q64" s="0" t="n">
        <f aca="false">L64*Сетка!E37^2</f>
        <v>15.1041666666667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$B$3+$B$4*Сетка!F38+$B$5*Сетка!E38</f>
        <v>-0.000856884426922203</v>
      </c>
      <c r="G65" s="0" t="n">
        <f aca="false">IF(Сетка!B38="бетон",IF(F65&gt;=0,0,IF(F65&gt;=-eb1,Ebr*F65,-Rb)),IF(ABS(F65)&lt;=es0,Es*F65,SIGN(F65)*Rs))</f>
        <v>-8.28321612691463</v>
      </c>
      <c r="H65" s="0" t="n">
        <f aca="false">G65*Сетка!G38*1000</f>
        <v>-20.7080403172866</v>
      </c>
      <c r="I65" s="0" t="n">
        <f aca="false">H65*Сетка!F38</f>
        <v>-0.517701007932165</v>
      </c>
      <c r="J65" s="0" t="n">
        <f aca="false">H65*Сетка!E38</f>
        <v>-1.55310302379649</v>
      </c>
      <c r="K65" s="0" t="n">
        <f aca="false">IF(Сетка!B38="бетон",IF(F65&gt;=0,0,IF(F65&gt;=-eb1,Ebr,0)),IF(ABS(F65)&lt;=es0,Es,0))</f>
        <v>9666.66666666667</v>
      </c>
      <c r="L65" s="0" t="n">
        <f aca="false">K65*Сетка!G38*1000</f>
        <v>24166.6666666667</v>
      </c>
      <c r="M65" s="0" t="n">
        <f aca="false">L65*Сетка!F38</f>
        <v>604.166666666667</v>
      </c>
      <c r="N65" s="0" t="n">
        <f aca="false">L65*Сетка!E38</f>
        <v>1812.5</v>
      </c>
      <c r="O65" s="0" t="n">
        <f aca="false">L65*Сетка!F38^2</f>
        <v>15.1041666666667</v>
      </c>
      <c r="P65" s="0" t="n">
        <f aca="false">L65*Сетка!E38*Сетка!F38</f>
        <v>45.3125</v>
      </c>
      <c r="Q65" s="0" t="n">
        <f aca="false">L65*Сетка!E38^2</f>
        <v>135.9375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$B$3+$B$4*Сетка!F39+$B$5*Сетка!E39</f>
        <v>-0.00104792550527776</v>
      </c>
      <c r="G66" s="0" t="n">
        <f aca="false">IF(Сетка!B39="бетон",IF(F66&gt;=0,0,IF(F66&gt;=-eb1,Ebr*F66,-Rb)),IF(ABS(F66)&lt;=es0,Es*F66,SIGN(F66)*Rs))</f>
        <v>-10.1299465510184</v>
      </c>
      <c r="H66" s="0" t="n">
        <f aca="false">G66*Сетка!G39*1000</f>
        <v>-25.3248663775459</v>
      </c>
      <c r="I66" s="0" t="n">
        <f aca="false">H66*Сетка!F39</f>
        <v>-0.633121659438648</v>
      </c>
      <c r="J66" s="0" t="n">
        <f aca="false">H66*Сетка!E39</f>
        <v>-3.16560829719323</v>
      </c>
      <c r="K66" s="0" t="n">
        <f aca="false">IF(Сетка!B39="бетон",IF(F66&gt;=0,0,IF(F66&gt;=-eb1,Ebr,0)),IF(ABS(F66)&lt;=es0,Es,0))</f>
        <v>9666.66666666667</v>
      </c>
      <c r="L66" s="0" t="n">
        <f aca="false">K66*Сетка!G39*1000</f>
        <v>24166.6666666667</v>
      </c>
      <c r="M66" s="0" t="n">
        <f aca="false">L66*Сетка!F39</f>
        <v>604.166666666667</v>
      </c>
      <c r="N66" s="0" t="n">
        <f aca="false">L66*Сетка!E39</f>
        <v>3020.83333333333</v>
      </c>
      <c r="O66" s="0" t="n">
        <f aca="false">L66*Сетка!F39^2</f>
        <v>15.1041666666667</v>
      </c>
      <c r="P66" s="0" t="n">
        <f aca="false">L66*Сетка!E39*Сетка!F39</f>
        <v>75.5208333333334</v>
      </c>
      <c r="Q66" s="0" t="n">
        <f aca="false">L66*Сетка!E39^2</f>
        <v>377.604166666666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$B$3+$B$4*Сетка!F40+$B$5*Сетка!E40</f>
        <v>-0.000292923587841183</v>
      </c>
      <c r="G67" s="0" t="n">
        <f aca="false">IF(Сетка!B40="бетон",IF(F67&gt;=0,0,IF(F67&gt;=-eb1,Ebr*F67,-Rb)),IF(ABS(F67)&lt;=es0,Es*F67,SIGN(F67)*Rs))</f>
        <v>-2.83159468246477</v>
      </c>
      <c r="H67" s="0" t="n">
        <f aca="false">G67*Сетка!G40*1000</f>
        <v>-7.07898670616192</v>
      </c>
      <c r="I67" s="0" t="n">
        <f aca="false">H67*Сетка!F40</f>
        <v>-0.530924002962144</v>
      </c>
      <c r="J67" s="0" t="n">
        <f aca="false">H67*Сетка!E40</f>
        <v>0.884873338270239</v>
      </c>
      <c r="K67" s="0" t="n">
        <f aca="false">IF(Сетка!B40="бетон",IF(F67&gt;=0,0,IF(F67&gt;=-eb1,Ebr,0)),IF(ABS(F67)&lt;=es0,Es,0))</f>
        <v>9666.66666666667</v>
      </c>
      <c r="L67" s="0" t="n">
        <f aca="false">K67*Сетка!G40*1000</f>
        <v>24166.6666666667</v>
      </c>
      <c r="M67" s="0" t="n">
        <f aca="false">L67*Сетка!F40</f>
        <v>1812.5</v>
      </c>
      <c r="N67" s="0" t="n">
        <f aca="false">L67*Сетка!E40</f>
        <v>-3020.83333333333</v>
      </c>
      <c r="O67" s="0" t="n">
        <f aca="false">L67*Сетка!F40^2</f>
        <v>135.9375</v>
      </c>
      <c r="P67" s="0" t="n">
        <f aca="false">L67*Сетка!E40*Сетка!F40</f>
        <v>-226.5625</v>
      </c>
      <c r="Q67" s="0" t="n">
        <f aca="false">L67*Сетка!E40^2</f>
        <v>377.604166666667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$B$3+$B$4*Сетка!F41+$B$5*Сетка!E41</f>
        <v>-0.00048396466619674</v>
      </c>
      <c r="G68" s="0" t="n">
        <f aca="false">IF(Сетка!B41="бетон",IF(F68&gt;=0,0,IF(F68&gt;=-eb1,Ebr*F68,-Rb)),IF(ABS(F68)&lt;=es0,Es*F68,SIGN(F68)*Rs))</f>
        <v>-4.67832510656849</v>
      </c>
      <c r="H68" s="0" t="n">
        <f aca="false">G68*Сетка!G41*1000</f>
        <v>-11.6958127664212</v>
      </c>
      <c r="I68" s="0" t="n">
        <f aca="false">H68*Сетка!F41</f>
        <v>-0.877185957481592</v>
      </c>
      <c r="J68" s="0" t="n">
        <f aca="false">H68*Сетка!E41</f>
        <v>0.877185957481592</v>
      </c>
      <c r="K68" s="0" t="n">
        <f aca="false">IF(Сетка!B41="бетон",IF(F68&gt;=0,0,IF(F68&gt;=-eb1,Ebr,0)),IF(ABS(F68)&lt;=es0,Es,0))</f>
        <v>9666.66666666667</v>
      </c>
      <c r="L68" s="0" t="n">
        <f aca="false">K68*Сетка!G41*1000</f>
        <v>24166.6666666667</v>
      </c>
      <c r="M68" s="0" t="n">
        <f aca="false">L68*Сетка!F41</f>
        <v>1812.5</v>
      </c>
      <c r="N68" s="0" t="n">
        <f aca="false">L68*Сетка!E41</f>
        <v>-1812.5</v>
      </c>
      <c r="O68" s="0" t="n">
        <f aca="false">L68*Сетка!F41^2</f>
        <v>135.9375</v>
      </c>
      <c r="P68" s="0" t="n">
        <f aca="false">L68*Сетка!E41*Сетка!F41</f>
        <v>-135.9375</v>
      </c>
      <c r="Q68" s="0" t="n">
        <f aca="false">L68*Сетка!E41^2</f>
        <v>135.9375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$B$3+$B$4*Сетка!F42+$B$5*Сетка!E42</f>
        <v>-0.000675005744552298</v>
      </c>
      <c r="G69" s="0" t="n">
        <f aca="false">IF(Сетка!B42="бетон",IF(F69&gt;=0,0,IF(F69&gt;=-eb1,Ebr*F69,-Rb)),IF(ABS(F69)&lt;=es0,Es*F69,SIGN(F69)*Rs))</f>
        <v>-6.52505553067221</v>
      </c>
      <c r="H69" s="0" t="n">
        <f aca="false">G69*Сетка!G42*1000</f>
        <v>-16.3126388266805</v>
      </c>
      <c r="I69" s="0" t="n">
        <f aca="false">H69*Сетка!F42</f>
        <v>-1.22344791200104</v>
      </c>
      <c r="J69" s="0" t="n">
        <f aca="false">H69*Сетка!E42</f>
        <v>0.407815970667013</v>
      </c>
      <c r="K69" s="0" t="n">
        <f aca="false">IF(Сетка!B42="бетон",IF(F69&gt;=0,0,IF(F69&gt;=-eb1,Ebr,0)),IF(ABS(F69)&lt;=es0,Es,0))</f>
        <v>9666.66666666667</v>
      </c>
      <c r="L69" s="0" t="n">
        <f aca="false">K69*Сетка!G42*1000</f>
        <v>24166.6666666667</v>
      </c>
      <c r="M69" s="0" t="n">
        <f aca="false">L69*Сетка!F42</f>
        <v>1812.5</v>
      </c>
      <c r="N69" s="0" t="n">
        <f aca="false">L69*Сетка!E42</f>
        <v>-604.166666666667</v>
      </c>
      <c r="O69" s="0" t="n">
        <f aca="false">L69*Сетка!F42^2</f>
        <v>135.9375</v>
      </c>
      <c r="P69" s="0" t="n">
        <f aca="false">L69*Сетка!E42*Сетка!F42</f>
        <v>-45.3125</v>
      </c>
      <c r="Q69" s="0" t="n">
        <f aca="false">L69*Сетка!E42^2</f>
        <v>15.1041666666667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$B$3+$B$4*Сетка!F43+$B$5*Сетка!E43</f>
        <v>-0.000866046822907855</v>
      </c>
      <c r="G70" s="0" t="n">
        <f aca="false">IF(Сетка!B43="бетон",IF(F70&gt;=0,0,IF(F70&gt;=-eb1,Ebr*F70,-Rb)),IF(ABS(F70)&lt;=es0,Es*F70,SIGN(F70)*Rs))</f>
        <v>-8.37178595477594</v>
      </c>
      <c r="H70" s="0" t="n">
        <f aca="false">G70*Сетка!G43*1000</f>
        <v>-20.9294648869398</v>
      </c>
      <c r="I70" s="0" t="n">
        <f aca="false">H70*Сетка!F43</f>
        <v>-1.56970986652049</v>
      </c>
      <c r="J70" s="0" t="n">
        <f aca="false">H70*Сетка!E43</f>
        <v>-0.523236622173496</v>
      </c>
      <c r="K70" s="0" t="n">
        <f aca="false">IF(Сетка!B43="бетон",IF(F70&gt;=0,0,IF(F70&gt;=-eb1,Ebr,0)),IF(ABS(F70)&lt;=es0,Es,0))</f>
        <v>9666.66666666667</v>
      </c>
      <c r="L70" s="0" t="n">
        <f aca="false">K70*Сетка!G43*1000</f>
        <v>24166.6666666667</v>
      </c>
      <c r="M70" s="0" t="n">
        <f aca="false">L70*Сетка!F43</f>
        <v>1812.5</v>
      </c>
      <c r="N70" s="0" t="n">
        <f aca="false">L70*Сетка!E43</f>
        <v>604.166666666666</v>
      </c>
      <c r="O70" s="0" t="n">
        <f aca="false">L70*Сетка!F43^2</f>
        <v>135.9375</v>
      </c>
      <c r="P70" s="0" t="n">
        <f aca="false">L70*Сетка!E43*Сетка!F43</f>
        <v>45.3125</v>
      </c>
      <c r="Q70" s="0" t="n">
        <f aca="false">L70*Сетка!E43^2</f>
        <v>15.1041666666667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$B$3+$B$4*Сетка!F44+$B$5*Сетка!E44</f>
        <v>-0.00105708790126341</v>
      </c>
      <c r="G71" s="0" t="n">
        <f aca="false">IF(Сетка!B44="бетон",IF(F71&gt;=0,0,IF(F71&gt;=-eb1,Ebr*F71,-Rb)),IF(ABS(F71)&lt;=es0,Es*F71,SIGN(F71)*Rs))</f>
        <v>-10.2185163788797</v>
      </c>
      <c r="H71" s="0" t="n">
        <f aca="false">G71*Сетка!G44*1000</f>
        <v>-25.5462909471991</v>
      </c>
      <c r="I71" s="0" t="n">
        <f aca="false">H71*Сетка!F44</f>
        <v>-1.91597182103994</v>
      </c>
      <c r="J71" s="0" t="n">
        <f aca="false">H71*Сетка!E44</f>
        <v>-1.91597182103993</v>
      </c>
      <c r="K71" s="0" t="n">
        <f aca="false">IF(Сетка!B44="бетон",IF(F71&gt;=0,0,IF(F71&gt;=-eb1,Ebr,0)),IF(ABS(F71)&lt;=es0,Es,0))</f>
        <v>9666.66666666667</v>
      </c>
      <c r="L71" s="0" t="n">
        <f aca="false">K71*Сетка!G44*1000</f>
        <v>24166.6666666667</v>
      </c>
      <c r="M71" s="0" t="n">
        <f aca="false">L71*Сетка!F44</f>
        <v>1812.5</v>
      </c>
      <c r="N71" s="0" t="n">
        <f aca="false">L71*Сетка!E44</f>
        <v>1812.5</v>
      </c>
      <c r="O71" s="0" t="n">
        <f aca="false">L71*Сетка!F44^2</f>
        <v>135.9375</v>
      </c>
      <c r="P71" s="0" t="n">
        <f aca="false">L71*Сетка!E44*Сетка!F44</f>
        <v>135.9375</v>
      </c>
      <c r="Q71" s="0" t="n">
        <f aca="false">L71*Сетка!E44^2</f>
        <v>135.9375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$B$3+$B$4*Сетка!F45+$B$5*Сетка!E45</f>
        <v>-0.00124812897961897</v>
      </c>
      <c r="G72" s="0" t="n">
        <f aca="false">IF(Сетка!B45="бетон",IF(F72&gt;=0,0,IF(F72&gt;=-eb1,Ebr*F72,-Rb)),IF(ABS(F72)&lt;=es0,Es*F72,SIGN(F72)*Rs))</f>
        <v>-12.0652468029834</v>
      </c>
      <c r="H72" s="0" t="n">
        <f aca="false">G72*Сетка!G45*1000</f>
        <v>-30.1631170074584</v>
      </c>
      <c r="I72" s="0" t="n">
        <f aca="false">H72*Сетка!F45</f>
        <v>-2.26223377555938</v>
      </c>
      <c r="J72" s="0" t="n">
        <f aca="false">H72*Сетка!E45</f>
        <v>-3.7703896259323</v>
      </c>
      <c r="K72" s="0" t="n">
        <f aca="false">IF(Сетка!B45="бетон",IF(F72&gt;=0,0,IF(F72&gt;=-eb1,Ebr,0)),IF(ABS(F72)&lt;=es0,Es,0))</f>
        <v>9666.66666666667</v>
      </c>
      <c r="L72" s="0" t="n">
        <f aca="false">K72*Сетка!G45*1000</f>
        <v>24166.6666666667</v>
      </c>
      <c r="M72" s="0" t="n">
        <f aca="false">L72*Сетка!F45</f>
        <v>1812.5</v>
      </c>
      <c r="N72" s="0" t="n">
        <f aca="false">L72*Сетка!E45</f>
        <v>3020.83333333333</v>
      </c>
      <c r="O72" s="0" t="n">
        <f aca="false">L72*Сетка!F45^2</f>
        <v>135.9375</v>
      </c>
      <c r="P72" s="0" t="n">
        <f aca="false">L72*Сетка!E45*Сетка!F45</f>
        <v>226.5625</v>
      </c>
      <c r="Q72" s="0" t="n">
        <f aca="false">L72*Сетка!E45^2</f>
        <v>377.604166666666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$B$3+$B$4*Сетка!F46+$B$5*Сетка!E46</f>
        <v>-0.000493127062182393</v>
      </c>
      <c r="G73" s="0" t="n">
        <f aca="false">IF(Сетка!B46="бетон",IF(F73&gt;=0,0,IF(F73&gt;=-eb1,Ebr*F73,-Rb)),IF(ABS(F73)&lt;=es0,Es*F73,SIGN(F73)*Rs))</f>
        <v>-4.7668949344298</v>
      </c>
      <c r="H73" s="0" t="n">
        <f aca="false">G73*Сетка!G46*1000</f>
        <v>-11.9172373360745</v>
      </c>
      <c r="I73" s="0" t="n">
        <f aca="false">H73*Сетка!F46</f>
        <v>-1.48965466700931</v>
      </c>
      <c r="J73" s="0" t="n">
        <f aca="false">H73*Сетка!E46</f>
        <v>1.48965466700931</v>
      </c>
      <c r="K73" s="0" t="n">
        <f aca="false">IF(Сетка!B46="бетон",IF(F73&gt;=0,0,IF(F73&gt;=-eb1,Ebr,0)),IF(ABS(F73)&lt;=es0,Es,0))</f>
        <v>9666.66666666667</v>
      </c>
      <c r="L73" s="0" t="n">
        <f aca="false">K73*Сетка!G46*1000</f>
        <v>24166.6666666667</v>
      </c>
      <c r="M73" s="0" t="n">
        <f aca="false">L73*Сетка!F46</f>
        <v>3020.83333333333</v>
      </c>
      <c r="N73" s="0" t="n">
        <f aca="false">L73*Сетка!E46</f>
        <v>-3020.83333333333</v>
      </c>
      <c r="O73" s="0" t="n">
        <f aca="false">L73*Сетка!F46^2</f>
        <v>377.604166666667</v>
      </c>
      <c r="P73" s="0" t="n">
        <f aca="false">L73*Сетка!E46*Сетка!F46</f>
        <v>-377.604166666667</v>
      </c>
      <c r="Q73" s="0" t="n">
        <f aca="false">L73*Сетка!E46^2</f>
        <v>377.604166666667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$B$3+$B$4*Сетка!F47+$B$5*Сетка!E47</f>
        <v>-0.00068416814053795</v>
      </c>
      <c r="G74" s="0" t="n">
        <f aca="false">IF(Сетка!B47="бетон",IF(F74&gt;=0,0,IF(F74&gt;=-eb1,Ebr*F74,-Rb)),IF(ABS(F74)&lt;=es0,Es*F74,SIGN(F74)*Rs))</f>
        <v>-6.61362535853352</v>
      </c>
      <c r="H74" s="0" t="n">
        <f aca="false">G74*Сетка!G47*1000</f>
        <v>-16.5340633963338</v>
      </c>
      <c r="I74" s="0" t="n">
        <f aca="false">H74*Сетка!F47</f>
        <v>-2.06675792454172</v>
      </c>
      <c r="J74" s="0" t="n">
        <f aca="false">H74*Сетка!E47</f>
        <v>1.24005475472503</v>
      </c>
      <c r="K74" s="0" t="n">
        <f aca="false">IF(Сетка!B47="бетон",IF(F74&gt;=0,0,IF(F74&gt;=-eb1,Ebr,0)),IF(ABS(F74)&lt;=es0,Es,0))</f>
        <v>9666.66666666667</v>
      </c>
      <c r="L74" s="0" t="n">
        <f aca="false">K74*Сетка!G47*1000</f>
        <v>24166.6666666667</v>
      </c>
      <c r="M74" s="0" t="n">
        <f aca="false">L74*Сетка!F47</f>
        <v>3020.83333333333</v>
      </c>
      <c r="N74" s="0" t="n">
        <f aca="false">L74*Сетка!E47</f>
        <v>-1812.5</v>
      </c>
      <c r="O74" s="0" t="n">
        <f aca="false">L74*Сетка!F47^2</f>
        <v>377.604166666667</v>
      </c>
      <c r="P74" s="0" t="n">
        <f aca="false">L74*Сетка!E47*Сетка!F47</f>
        <v>-226.5625</v>
      </c>
      <c r="Q74" s="0" t="n">
        <f aca="false">L74*Сетка!E47^2</f>
        <v>135.9375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$B$3+$B$4*Сетка!F48+$B$5*Сетка!E48</f>
        <v>-0.000875209218893508</v>
      </c>
      <c r="G75" s="0" t="n">
        <f aca="false">IF(Сетка!B48="бетон",IF(F75&gt;=0,0,IF(F75&gt;=-eb1,Ebr*F75,-Rb)),IF(ABS(F75)&lt;=es0,Es*F75,SIGN(F75)*Rs))</f>
        <v>-8.46035578263724</v>
      </c>
      <c r="H75" s="0" t="n">
        <f aca="false">G75*Сетка!G48*1000</f>
        <v>-21.1508894565931</v>
      </c>
      <c r="I75" s="0" t="n">
        <f aca="false">H75*Сетка!F48</f>
        <v>-2.64386118207414</v>
      </c>
      <c r="J75" s="0" t="n">
        <f aca="false">H75*Сетка!E48</f>
        <v>0.528772236414828</v>
      </c>
      <c r="K75" s="0" t="n">
        <f aca="false">IF(Сетка!B48="бетон",IF(F75&gt;=0,0,IF(F75&gt;=-eb1,Ebr,0)),IF(ABS(F75)&lt;=es0,Es,0))</f>
        <v>9666.66666666667</v>
      </c>
      <c r="L75" s="0" t="n">
        <f aca="false">K75*Сетка!G48*1000</f>
        <v>24166.6666666667</v>
      </c>
      <c r="M75" s="0" t="n">
        <f aca="false">L75*Сетка!F48</f>
        <v>3020.83333333333</v>
      </c>
      <c r="N75" s="0" t="n">
        <f aca="false">L75*Сетка!E48</f>
        <v>-604.166666666667</v>
      </c>
      <c r="O75" s="0" t="n">
        <f aca="false">L75*Сетка!F48^2</f>
        <v>377.604166666667</v>
      </c>
      <c r="P75" s="0" t="n">
        <f aca="false">L75*Сетка!E48*Сетка!F48</f>
        <v>-75.5208333333333</v>
      </c>
      <c r="Q75" s="0" t="n">
        <f aca="false">L75*Сетка!E48^2</f>
        <v>15.1041666666667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$B$3+$B$4*Сетка!F49+$B$5*Сетка!E49</f>
        <v>-0.00106625029724907</v>
      </c>
      <c r="G76" s="0" t="n">
        <f aca="false">IF(Сетка!B49="бетон",IF(F76&gt;=0,0,IF(F76&gt;=-eb1,Ebr*F76,-Rb)),IF(ABS(F76)&lt;=es0,Es*F76,SIGN(F76)*Rs))</f>
        <v>-10.307086206741</v>
      </c>
      <c r="H76" s="0" t="n">
        <f aca="false">G76*Сетка!G49*1000</f>
        <v>-25.7677155168524</v>
      </c>
      <c r="I76" s="0" t="n">
        <f aca="false">H76*Сетка!F49</f>
        <v>-3.22096443960655</v>
      </c>
      <c r="J76" s="0" t="n">
        <f aca="false">H76*Сетка!E49</f>
        <v>-0.64419288792131</v>
      </c>
      <c r="K76" s="0" t="n">
        <f aca="false">IF(Сетка!B49="бетон",IF(F76&gt;=0,0,IF(F76&gt;=-eb1,Ebr,0)),IF(ABS(F76)&lt;=es0,Es,0))</f>
        <v>9666.66666666667</v>
      </c>
      <c r="L76" s="0" t="n">
        <f aca="false">K76*Сетка!G49*1000</f>
        <v>24166.6666666667</v>
      </c>
      <c r="M76" s="0" t="n">
        <f aca="false">L76*Сетка!F49</f>
        <v>3020.83333333333</v>
      </c>
      <c r="N76" s="0" t="n">
        <f aca="false">L76*Сетка!E49</f>
        <v>604.166666666666</v>
      </c>
      <c r="O76" s="0" t="n">
        <f aca="false">L76*Сетка!F49^2</f>
        <v>377.604166666667</v>
      </c>
      <c r="P76" s="0" t="n">
        <f aca="false">L76*Сетка!E49*Сетка!F49</f>
        <v>75.5208333333333</v>
      </c>
      <c r="Q76" s="0" t="n">
        <f aca="false">L76*Сетка!E49^2</f>
        <v>15.1041666666667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$B$3+$B$4*Сетка!F50+$B$5*Сетка!E50</f>
        <v>-0.00125729137560462</v>
      </c>
      <c r="G77" s="0" t="n">
        <f aca="false">IF(Сетка!B50="бетон",IF(F77&gt;=0,0,IF(F77&gt;=-eb1,Ebr*F77,-Rb)),IF(ABS(F77)&lt;=es0,Es*F77,SIGN(F77)*Rs))</f>
        <v>-12.1538166308447</v>
      </c>
      <c r="H77" s="0" t="n">
        <f aca="false">G77*Сетка!G50*1000</f>
        <v>-30.3845415771117</v>
      </c>
      <c r="I77" s="0" t="n">
        <f aca="false">H77*Сетка!F50</f>
        <v>-3.79806769713896</v>
      </c>
      <c r="J77" s="0" t="n">
        <f aca="false">H77*Сетка!E50</f>
        <v>-2.27884061828338</v>
      </c>
      <c r="K77" s="0" t="n">
        <f aca="false">IF(Сетка!B50="бетон",IF(F77&gt;=0,0,IF(F77&gt;=-eb1,Ebr,0)),IF(ABS(F77)&lt;=es0,Es,0))</f>
        <v>9666.66666666667</v>
      </c>
      <c r="L77" s="0" t="n">
        <f aca="false">K77*Сетка!G50*1000</f>
        <v>24166.6666666667</v>
      </c>
      <c r="M77" s="0" t="n">
        <f aca="false">L77*Сетка!F50</f>
        <v>3020.83333333333</v>
      </c>
      <c r="N77" s="0" t="n">
        <f aca="false">L77*Сетка!E50</f>
        <v>1812.5</v>
      </c>
      <c r="O77" s="0" t="n">
        <f aca="false">L77*Сетка!F50^2</f>
        <v>377.604166666667</v>
      </c>
      <c r="P77" s="0" t="n">
        <f aca="false">L77*Сетка!E50*Сетка!F50</f>
        <v>226.5625</v>
      </c>
      <c r="Q77" s="0" t="n">
        <f aca="false">L77*Сетка!E50^2</f>
        <v>135.9375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$B$3+$B$4*Сетка!F51+$B$5*Сетка!E51</f>
        <v>-0.00144833245396018</v>
      </c>
      <c r="G78" s="0" t="n">
        <f aca="false">IF(Сетка!B51="бетон",IF(F78&gt;=0,0,IF(F78&gt;=-eb1,Ebr*F78,-Rb)),IF(ABS(F78)&lt;=es0,Es*F78,SIGN(F78)*Rs))</f>
        <v>-14.0005470549484</v>
      </c>
      <c r="H78" s="0" t="n">
        <f aca="false">G78*Сетка!G51*1000</f>
        <v>-35.001367637371</v>
      </c>
      <c r="I78" s="0" t="n">
        <f aca="false">H78*Сетка!F51</f>
        <v>-4.37517095467138</v>
      </c>
      <c r="J78" s="0" t="n">
        <f aca="false">H78*Сетка!E51</f>
        <v>-4.37517095467138</v>
      </c>
      <c r="K78" s="0" t="n">
        <f aca="false">IF(Сетка!B51="бетон",IF(F78&gt;=0,0,IF(F78&gt;=-eb1,Ebr,0)),IF(ABS(F78)&lt;=es0,Es,0))</f>
        <v>9666.66666666667</v>
      </c>
      <c r="L78" s="0" t="n">
        <f aca="false">K78*Сетка!G51*1000</f>
        <v>24166.6666666667</v>
      </c>
      <c r="M78" s="0" t="n">
        <f aca="false">L78*Сетка!F51</f>
        <v>3020.83333333333</v>
      </c>
      <c r="N78" s="0" t="n">
        <f aca="false">L78*Сетка!E51</f>
        <v>3020.83333333333</v>
      </c>
      <c r="O78" s="0" t="n">
        <f aca="false">L78*Сетка!F51^2</f>
        <v>377.604166666667</v>
      </c>
      <c r="P78" s="0" t="n">
        <f aca="false">L78*Сетка!E51*Сетка!F51</f>
        <v>377.604166666667</v>
      </c>
      <c r="Q78" s="0" t="n">
        <f aca="false">L78*Сетка!E51^2</f>
        <v>377.604166666666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$B$3+$B$4*Сетка!F52+$B$5*Сетка!E52</f>
        <v>-0.000693330536523603</v>
      </c>
      <c r="G79" s="0" t="n">
        <f aca="false">IF(Сетка!B52="бетон",IF(F79&gt;=0,0,IF(F79&gt;=-eb1,Ebr*F79,-Rb)),IF(ABS(F79)&lt;=es0,Es*F79,SIGN(F79)*Rs))</f>
        <v>-6.70219518639482</v>
      </c>
      <c r="H79" s="0" t="n">
        <f aca="false">G79*Сетка!G52*1000</f>
        <v>-16.7554879659871</v>
      </c>
      <c r="I79" s="0" t="n">
        <f aca="false">H79*Сетка!F52</f>
        <v>-2.93221039404774</v>
      </c>
      <c r="J79" s="0" t="n">
        <f aca="false">H79*Сетка!E52</f>
        <v>2.09443599574838</v>
      </c>
      <c r="K79" s="0" t="n">
        <f aca="false">IF(Сетка!B52="бетон",IF(F79&gt;=0,0,IF(F79&gt;=-eb1,Ebr,0)),IF(ABS(F79)&lt;=es0,Es,0))</f>
        <v>9666.66666666667</v>
      </c>
      <c r="L79" s="0" t="n">
        <f aca="false">K79*Сетка!G52*1000</f>
        <v>24166.6666666667</v>
      </c>
      <c r="M79" s="0" t="n">
        <f aca="false">L79*Сетка!F52</f>
        <v>4229.16666666667</v>
      </c>
      <c r="N79" s="0" t="n">
        <f aca="false">L79*Сетка!E52</f>
        <v>-3020.83333333333</v>
      </c>
      <c r="O79" s="0" t="n">
        <f aca="false">L79*Сетка!F52^2</f>
        <v>740.104166666667</v>
      </c>
      <c r="P79" s="0" t="n">
        <f aca="false">L79*Сетка!E52*Сетка!F52</f>
        <v>-528.645833333333</v>
      </c>
      <c r="Q79" s="0" t="n">
        <f aca="false">L79*Сетка!E52^2</f>
        <v>377.604166666667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$B$3+$B$4*Сетка!F53+$B$5*Сетка!E53</f>
        <v>-0.00088437161487916</v>
      </c>
      <c r="G80" s="0" t="n">
        <f aca="false">IF(Сетка!B53="бетон",IF(F80&gt;=0,0,IF(F80&gt;=-eb1,Ebr*F80,-Rb)),IF(ABS(F80)&lt;=es0,Es*F80,SIGN(F80)*Rs))</f>
        <v>-8.54892561049855</v>
      </c>
      <c r="H80" s="0" t="n">
        <f aca="false">G80*Сетка!G53*1000</f>
        <v>-21.3723140262464</v>
      </c>
      <c r="I80" s="0" t="n">
        <f aca="false">H80*Сетка!F53</f>
        <v>-3.74015495459311</v>
      </c>
      <c r="J80" s="0" t="n">
        <f aca="false">H80*Сетка!E53</f>
        <v>1.60292355196848</v>
      </c>
      <c r="K80" s="0" t="n">
        <f aca="false">IF(Сетка!B53="бетон",IF(F80&gt;=0,0,IF(F80&gt;=-eb1,Ebr,0)),IF(ABS(F80)&lt;=es0,Es,0))</f>
        <v>9666.66666666667</v>
      </c>
      <c r="L80" s="0" t="n">
        <f aca="false">K80*Сетка!G53*1000</f>
        <v>24166.6666666667</v>
      </c>
      <c r="M80" s="0" t="n">
        <f aca="false">L80*Сетка!F53</f>
        <v>4229.16666666667</v>
      </c>
      <c r="N80" s="0" t="n">
        <f aca="false">L80*Сетка!E53</f>
        <v>-1812.5</v>
      </c>
      <c r="O80" s="0" t="n">
        <f aca="false">L80*Сетка!F53^2</f>
        <v>740.104166666667</v>
      </c>
      <c r="P80" s="0" t="n">
        <f aca="false">L80*Сетка!E53*Сетка!F53</f>
        <v>-317.1875</v>
      </c>
      <c r="Q80" s="0" t="n">
        <f aca="false">L80*Сетка!E53^2</f>
        <v>135.9375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$B$3+$B$4*Сетка!F54+$B$5*Сетка!E54</f>
        <v>-0.00107541269323472</v>
      </c>
      <c r="G81" s="0" t="n">
        <f aca="false">IF(Сетка!B54="бетон",IF(F81&gt;=0,0,IF(F81&gt;=-eb1,Ebr*F81,-Rb)),IF(ABS(F81)&lt;=es0,Es*F81,SIGN(F81)*Rs))</f>
        <v>-10.3956560346023</v>
      </c>
      <c r="H81" s="0" t="n">
        <f aca="false">G81*Сетка!G54*1000</f>
        <v>-25.9891400865057</v>
      </c>
      <c r="I81" s="0" t="n">
        <f aca="false">H81*Сетка!F54</f>
        <v>-4.54809951513849</v>
      </c>
      <c r="J81" s="0" t="n">
        <f aca="false">H81*Сетка!E54</f>
        <v>0.649728502162642</v>
      </c>
      <c r="K81" s="0" t="n">
        <f aca="false">IF(Сетка!B54="бетон",IF(F81&gt;=0,0,IF(F81&gt;=-eb1,Ebr,0)),IF(ABS(F81)&lt;=es0,Es,0))</f>
        <v>9666.66666666667</v>
      </c>
      <c r="L81" s="0" t="n">
        <f aca="false">K81*Сетка!G54*1000</f>
        <v>24166.6666666667</v>
      </c>
      <c r="M81" s="0" t="n">
        <f aca="false">L81*Сетка!F54</f>
        <v>4229.16666666667</v>
      </c>
      <c r="N81" s="0" t="n">
        <f aca="false">L81*Сетка!E54</f>
        <v>-604.166666666667</v>
      </c>
      <c r="O81" s="0" t="n">
        <f aca="false">L81*Сетка!F54^2</f>
        <v>740.104166666667</v>
      </c>
      <c r="P81" s="0" t="n">
        <f aca="false">L81*Сетка!E54*Сетка!F54</f>
        <v>-105.729166666667</v>
      </c>
      <c r="Q81" s="0" t="n">
        <f aca="false">L81*Сетка!E54^2</f>
        <v>15.1041666666667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$B$3+$B$4*Сетка!F55+$B$5*Сетка!E55</f>
        <v>-0.00126645377159028</v>
      </c>
      <c r="G82" s="0" t="n">
        <f aca="false">IF(Сетка!B55="бетон",IF(F82&gt;=0,0,IF(F82&gt;=-eb1,Ebr*F82,-Rb)),IF(ABS(F82)&lt;=es0,Es*F82,SIGN(F82)*Rs))</f>
        <v>-12.242386458706</v>
      </c>
      <c r="H82" s="0" t="n">
        <f aca="false">G82*Сетка!G55*1000</f>
        <v>-30.605966146765</v>
      </c>
      <c r="I82" s="0" t="n">
        <f aca="false">H82*Сетка!F55</f>
        <v>-5.35604407568387</v>
      </c>
      <c r="J82" s="0" t="n">
        <f aca="false">H82*Сетка!E55</f>
        <v>-0.765149153669124</v>
      </c>
      <c r="K82" s="0" t="n">
        <f aca="false">IF(Сетка!B55="бетон",IF(F82&gt;=0,0,IF(F82&gt;=-eb1,Ebr,0)),IF(ABS(F82)&lt;=es0,Es,0))</f>
        <v>9666.66666666667</v>
      </c>
      <c r="L82" s="0" t="n">
        <f aca="false">K82*Сетка!G55*1000</f>
        <v>24166.6666666667</v>
      </c>
      <c r="M82" s="0" t="n">
        <f aca="false">L82*Сетка!F55</f>
        <v>4229.16666666667</v>
      </c>
      <c r="N82" s="0" t="n">
        <f aca="false">L82*Сетка!E55</f>
        <v>604.166666666666</v>
      </c>
      <c r="O82" s="0" t="n">
        <f aca="false">L82*Сетка!F55^2</f>
        <v>740.104166666667</v>
      </c>
      <c r="P82" s="0" t="n">
        <f aca="false">L82*Сетка!E55*Сетка!F55</f>
        <v>105.729166666667</v>
      </c>
      <c r="Q82" s="0" t="n">
        <f aca="false">L82*Сетка!E55^2</f>
        <v>15.1041666666667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$B$3+$B$4*Сетка!F56+$B$5*Сетка!E56</f>
        <v>-0.00145749484994583</v>
      </c>
      <c r="G83" s="0" t="n">
        <f aca="false">IF(Сетка!B56="бетон",IF(F83&gt;=0,0,IF(F83&gt;=-eb1,Ebr*F83,-Rb)),IF(ABS(F83)&lt;=es0,Es*F83,SIGN(F83)*Rs))</f>
        <v>-14.0891168828097</v>
      </c>
      <c r="H83" s="0" t="n">
        <f aca="false">G83*Сетка!G56*1000</f>
        <v>-35.2227922070243</v>
      </c>
      <c r="I83" s="0" t="n">
        <f aca="false">H83*Сетка!F56</f>
        <v>-6.16398863622925</v>
      </c>
      <c r="J83" s="0" t="n">
        <f aca="false">H83*Сетка!E56</f>
        <v>-2.64170941552682</v>
      </c>
      <c r="K83" s="0" t="n">
        <f aca="false">IF(Сетка!B56="бетон",IF(F83&gt;=0,0,IF(F83&gt;=-eb1,Ebr,0)),IF(ABS(F83)&lt;=es0,Es,0))</f>
        <v>9666.66666666667</v>
      </c>
      <c r="L83" s="0" t="n">
        <f aca="false">K83*Сетка!G56*1000</f>
        <v>24166.6666666667</v>
      </c>
      <c r="M83" s="0" t="n">
        <f aca="false">L83*Сетка!F56</f>
        <v>4229.16666666667</v>
      </c>
      <c r="N83" s="0" t="n">
        <f aca="false">L83*Сетка!E56</f>
        <v>1812.5</v>
      </c>
      <c r="O83" s="0" t="n">
        <f aca="false">L83*Сетка!F56^2</f>
        <v>740.104166666667</v>
      </c>
      <c r="P83" s="0" t="n">
        <f aca="false">L83*Сетка!E56*Сетка!F56</f>
        <v>317.1875</v>
      </c>
      <c r="Q83" s="0" t="n">
        <f aca="false">L83*Сетка!E56^2</f>
        <v>135.9375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$B$3+$B$4*Сетка!F57+$B$5*Сетка!E57</f>
        <v>-0.00164853592830139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K84" s="0" t="n">
        <f aca="false">IF(Сетка!B57="бетон",IF(F84&gt;=0,0,IF(F84&gt;=-eb1,Ebr,0)),IF(ABS(F84)&lt;=es0,Es,0))</f>
        <v>0</v>
      </c>
      <c r="L84" s="0" t="n">
        <f aca="false">K84*Сетка!G57*1000</f>
        <v>0</v>
      </c>
      <c r="M84" s="0" t="n">
        <f aca="false">L84*Сетка!F57</f>
        <v>0</v>
      </c>
      <c r="N84" s="0" t="n">
        <f aca="false">L84*Сетка!E57</f>
        <v>0</v>
      </c>
      <c r="O84" s="0" t="n">
        <f aca="false">L84*Сетка!F57^2</f>
        <v>0</v>
      </c>
      <c r="P84" s="0" t="n">
        <f aca="false">L84*Сетка!E57*Сетка!F57</f>
        <v>0</v>
      </c>
      <c r="Q84" s="0" t="n">
        <f aca="false">L84*Сетка!E57^2</f>
        <v>0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$B$3+$B$4*Сетка!F58+$B$5*Сетка!E58</f>
        <v>-0.000893534010864812</v>
      </c>
      <c r="G85" s="0" t="n">
        <f aca="false">IF(Сетка!B58="бетон",IF(F85&gt;=0,0,IF(F85&gt;=-eb1,Ebr*F85,-Rb)),IF(ABS(F85)&lt;=es0,Es*F85,SIGN(F85)*Rs))</f>
        <v>-8.63749543835985</v>
      </c>
      <c r="H85" s="0" t="n">
        <f aca="false">G85*Сетка!G58*1000</f>
        <v>-21.5937385958996</v>
      </c>
      <c r="I85" s="0" t="n">
        <f aca="false">H85*Сетка!F58</f>
        <v>-4.85859118407742</v>
      </c>
      <c r="J85" s="0" t="n">
        <f aca="false">H85*Сетка!E58</f>
        <v>2.69921732448745</v>
      </c>
      <c r="K85" s="0" t="n">
        <f aca="false">IF(Сетка!B58="бетон",IF(F85&gt;=0,0,IF(F85&gt;=-eb1,Ebr,0)),IF(ABS(F85)&lt;=es0,Es,0))</f>
        <v>9666.66666666667</v>
      </c>
      <c r="L85" s="0" t="n">
        <f aca="false">K85*Сетка!G58*1000</f>
        <v>24166.6666666667</v>
      </c>
      <c r="M85" s="0" t="n">
        <f aca="false">L85*Сетка!F58</f>
        <v>5437.5</v>
      </c>
      <c r="N85" s="0" t="n">
        <f aca="false">L85*Сетка!E58</f>
        <v>-3020.83333333333</v>
      </c>
      <c r="O85" s="0" t="n">
        <f aca="false">L85*Сетка!F58^2</f>
        <v>1223.4375</v>
      </c>
      <c r="P85" s="0" t="n">
        <f aca="false">L85*Сетка!E58*Сетка!F58</f>
        <v>-679.6875</v>
      </c>
      <c r="Q85" s="0" t="n">
        <f aca="false">L85*Сетка!E58^2</f>
        <v>377.604166666667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$B$3+$B$4*Сетка!F59+$B$5*Сетка!E59</f>
        <v>-0.00108457508922037</v>
      </c>
      <c r="G86" s="0" t="n">
        <f aca="false">IF(Сетка!B59="бетон",IF(F86&gt;=0,0,IF(F86&gt;=-eb1,Ebr*F86,-Rb)),IF(ABS(F86)&lt;=es0,Es*F86,SIGN(F86)*Rs))</f>
        <v>-10.4842258624636</v>
      </c>
      <c r="H86" s="0" t="n">
        <f aca="false">G86*Сетка!G59*1000</f>
        <v>-26.2105646561589</v>
      </c>
      <c r="I86" s="0" t="n">
        <f aca="false">H86*Сетка!F59</f>
        <v>-5.89737704763576</v>
      </c>
      <c r="J86" s="0" t="n">
        <f aca="false">H86*Сетка!E59</f>
        <v>1.96579234921192</v>
      </c>
      <c r="K86" s="0" t="n">
        <f aca="false">IF(Сетка!B59="бетон",IF(F86&gt;=0,0,IF(F86&gt;=-eb1,Ebr,0)),IF(ABS(F86)&lt;=es0,Es,0))</f>
        <v>9666.66666666667</v>
      </c>
      <c r="L86" s="0" t="n">
        <f aca="false">K86*Сетка!G59*1000</f>
        <v>24166.6666666667</v>
      </c>
      <c r="M86" s="0" t="n">
        <f aca="false">L86*Сетка!F59</f>
        <v>5437.5</v>
      </c>
      <c r="N86" s="0" t="n">
        <f aca="false">L86*Сетка!E59</f>
        <v>-1812.5</v>
      </c>
      <c r="O86" s="0" t="n">
        <f aca="false">L86*Сетка!F59^2</f>
        <v>1223.4375</v>
      </c>
      <c r="P86" s="0" t="n">
        <f aca="false">L86*Сетка!E59*Сетка!F59</f>
        <v>-407.8125</v>
      </c>
      <c r="Q86" s="0" t="n">
        <f aca="false">L86*Сетка!E59^2</f>
        <v>135.9375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$B$3+$B$4*Сетка!F60+$B$5*Сетка!E60</f>
        <v>-0.00127561616757593</v>
      </c>
      <c r="G87" s="0" t="n">
        <f aca="false">IF(Сетка!B60="бетон",IF(F87&gt;=0,0,IF(F87&gt;=-eb1,Ebr*F87,-Rb)),IF(ABS(F87)&lt;=es0,Es*F87,SIGN(F87)*Rs))</f>
        <v>-12.3309562865673</v>
      </c>
      <c r="H87" s="0" t="n">
        <f aca="false">G87*Сетка!G60*1000</f>
        <v>-30.8273907164182</v>
      </c>
      <c r="I87" s="0" t="n">
        <f aca="false">H87*Сетка!F60</f>
        <v>-6.9361629111941</v>
      </c>
      <c r="J87" s="0" t="n">
        <f aca="false">H87*Сетка!E60</f>
        <v>0.770684767910456</v>
      </c>
      <c r="K87" s="0" t="n">
        <f aca="false">IF(Сетка!B60="бетон",IF(F87&gt;=0,0,IF(F87&gt;=-eb1,Ebr,0)),IF(ABS(F87)&lt;=es0,Es,0))</f>
        <v>9666.66666666667</v>
      </c>
      <c r="L87" s="0" t="n">
        <f aca="false">K87*Сетка!G60*1000</f>
        <v>24166.6666666667</v>
      </c>
      <c r="M87" s="0" t="n">
        <f aca="false">L87*Сетка!F60</f>
        <v>5437.5</v>
      </c>
      <c r="N87" s="0" t="n">
        <f aca="false">L87*Сетка!E60</f>
        <v>-604.166666666667</v>
      </c>
      <c r="O87" s="0" t="n">
        <f aca="false">L87*Сетка!F60^2</f>
        <v>1223.4375</v>
      </c>
      <c r="P87" s="0" t="n">
        <f aca="false">L87*Сетка!E60*Сетка!F60</f>
        <v>-135.9375</v>
      </c>
      <c r="Q87" s="0" t="n">
        <f aca="false">L87*Сетка!E60^2</f>
        <v>15.1041666666667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$B$3+$B$4*Сетка!F61+$B$5*Сетка!E61</f>
        <v>-0.00146665724593149</v>
      </c>
      <c r="G88" s="0" t="n">
        <f aca="false">IF(Сетка!B61="бетон",IF(F88&gt;=0,0,IF(F88&gt;=-eb1,Ebr*F88,-Rb)),IF(ABS(F88)&lt;=es0,Es*F88,SIGN(F88)*Rs))</f>
        <v>-14.177686710671</v>
      </c>
      <c r="H88" s="0" t="n">
        <f aca="false">G88*Сетка!G61*1000</f>
        <v>-35.4442167766775</v>
      </c>
      <c r="I88" s="0" t="n">
        <f aca="false">H88*Сетка!F61</f>
        <v>-7.97494877475245</v>
      </c>
      <c r="J88" s="0" t="n">
        <f aca="false">H88*Сетка!E61</f>
        <v>-0.886105419416938</v>
      </c>
      <c r="K88" s="0" t="n">
        <f aca="false">IF(Сетка!B61="бетон",IF(F88&gt;=0,0,IF(F88&gt;=-eb1,Ebr,0)),IF(ABS(F88)&lt;=es0,Es,0))</f>
        <v>9666.66666666667</v>
      </c>
      <c r="L88" s="0" t="n">
        <f aca="false">K88*Сетка!G61*1000</f>
        <v>24166.6666666667</v>
      </c>
      <c r="M88" s="0" t="n">
        <f aca="false">L88*Сетка!F61</f>
        <v>5437.5</v>
      </c>
      <c r="N88" s="0" t="n">
        <f aca="false">L88*Сетка!E61</f>
        <v>604.166666666666</v>
      </c>
      <c r="O88" s="0" t="n">
        <f aca="false">L88*Сетка!F61^2</f>
        <v>1223.4375</v>
      </c>
      <c r="P88" s="0" t="n">
        <f aca="false">L88*Сетка!E61*Сетка!F61</f>
        <v>135.9375</v>
      </c>
      <c r="Q88" s="0" t="n">
        <f aca="false">L88*Сетка!E61^2</f>
        <v>15.1041666666667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$B$3+$B$4*Сетка!F62+$B$5*Сетка!E62</f>
        <v>-0.00165769832428704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K89" s="0" t="n">
        <f aca="false">IF(Сетка!B62="бетон",IF(F89&gt;=0,0,IF(F89&gt;=-eb1,Ebr,0)),IF(ABS(F89)&lt;=es0,Es,0))</f>
        <v>0</v>
      </c>
      <c r="L89" s="0" t="n">
        <f aca="false">K89*Сетка!G62*1000</f>
        <v>0</v>
      </c>
      <c r="M89" s="0" t="n">
        <f aca="false">L89*Сетка!F62</f>
        <v>0</v>
      </c>
      <c r="N89" s="0" t="n">
        <f aca="false">L89*Сетка!E62</f>
        <v>0</v>
      </c>
      <c r="O89" s="0" t="n">
        <f aca="false">L89*Сетка!F62^2</f>
        <v>0</v>
      </c>
      <c r="P89" s="0" t="n">
        <f aca="false">L89*Сетка!E62*Сетка!F62</f>
        <v>0</v>
      </c>
      <c r="Q89" s="0" t="n">
        <f aca="false">L89*Сетка!E62^2</f>
        <v>0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$B$3+$B$4*Сетка!F63+$B$5*Сетка!E63</f>
        <v>-0.0018487394026426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K90" s="0" t="n">
        <f aca="false">IF(Сетка!B63="бетон",IF(F90&gt;=0,0,IF(F90&gt;=-eb1,Ebr,0)),IF(ABS(F90)&lt;=es0,Es,0))</f>
        <v>0</v>
      </c>
      <c r="L90" s="0" t="n">
        <f aca="false">K90*Сетка!G63*1000</f>
        <v>0</v>
      </c>
      <c r="M90" s="0" t="n">
        <f aca="false">L90*Сетка!F63</f>
        <v>0</v>
      </c>
      <c r="N90" s="0" t="n">
        <f aca="false">L90*Сетка!E63</f>
        <v>0</v>
      </c>
      <c r="O90" s="0" t="n">
        <f aca="false">L90*Сетка!F63^2</f>
        <v>0</v>
      </c>
      <c r="P90" s="0" t="n">
        <f aca="false">L90*Сетка!E63*Сетка!F63</f>
        <v>0</v>
      </c>
      <c r="Q90" s="0" t="n">
        <f aca="false">L90*Сетка!E63^2</f>
        <v>0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$B$3+$B$4*Сетка!F64+$B$5*Сетка!E64</f>
        <v>0.000712674981857693</v>
      </c>
      <c r="G91" s="0" t="n">
        <f aca="false">IF(Сетка!B64="бетон",IF(F91&gt;=0,0,IF(F91&gt;=-eb1,Ebr*F91,-Rb)),IF(ABS(F91)&lt;=es0,Es*F91,SIGN(F91)*Rs))</f>
        <v>142.534996371539</v>
      </c>
      <c r="H91" s="0" t="n">
        <f aca="false">G91*Сетка!G64*1000</f>
        <v>44.7786897480273</v>
      </c>
      <c r="I91" s="0" t="n">
        <f aca="false">H91*Сетка!F64</f>
        <v>-8.95573794960547</v>
      </c>
      <c r="J91" s="0" t="n">
        <f aca="false">H91*Сетка!E64</f>
        <v>-4.47786897480273</v>
      </c>
      <c r="K91" s="0" t="n">
        <f aca="false">IF(Сетка!B64="бетон",IF(F91&gt;=0,0,IF(F91&gt;=-eb1,Ebr,0)),IF(ABS(F91)&lt;=es0,Es,0))</f>
        <v>200000</v>
      </c>
      <c r="L91" s="0" t="n">
        <f aca="false">K91*Сетка!G64*1000</f>
        <v>62831.8530717959</v>
      </c>
      <c r="M91" s="0" t="n">
        <f aca="false">L91*Сетка!F64</f>
        <v>-12566.3706143592</v>
      </c>
      <c r="N91" s="0" t="n">
        <f aca="false">L91*Сетка!E64</f>
        <v>-6283.18530717959</v>
      </c>
      <c r="O91" s="0" t="n">
        <f aca="false">L91*Сетка!F64^2</f>
        <v>2513.27412287184</v>
      </c>
      <c r="P91" s="0" t="n">
        <f aca="false">L91*Сетка!E64*Сетка!F64</f>
        <v>1256.63706143592</v>
      </c>
      <c r="Q91" s="0" t="n">
        <f aca="false">L91*Сетка!E64^2</f>
        <v>628.318530717959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$B$3+$B$4*Сетка!F65+$B$5*Сетка!E65</f>
        <v>-5.14893315645375E-005</v>
      </c>
      <c r="G92" s="0" t="n">
        <f aca="false">IF(Сетка!B65="бетон",IF(F92&gt;=0,0,IF(F92&gt;=-eb1,Ebr*F92,-Rb)),IF(ABS(F92)&lt;=es0,Es*F92,SIGN(F92)*Rs))</f>
        <v>-10.2978663129075</v>
      </c>
      <c r="H92" s="0" t="n">
        <f aca="false">G92*Сетка!G65*1000</f>
        <v>-3.235170115628</v>
      </c>
      <c r="I92" s="0" t="n">
        <f aca="false">H92*Сетка!F65</f>
        <v>0.6470340231256</v>
      </c>
      <c r="J92" s="0" t="n">
        <f aca="false">H92*Сетка!E65</f>
        <v>-0.3235170115628</v>
      </c>
      <c r="K92" s="0" t="n">
        <f aca="false">IF(Сетка!B65="бетон",IF(F92&gt;=0,0,IF(F92&gt;=-eb1,Ebr,0)),IF(ABS(F92)&lt;=es0,Es,0))</f>
        <v>200000</v>
      </c>
      <c r="L92" s="0" t="n">
        <f aca="false">K92*Сетка!G65*1000</f>
        <v>62831.8530717959</v>
      </c>
      <c r="M92" s="0" t="n">
        <f aca="false">L92*Сетка!F65</f>
        <v>-12566.3706143592</v>
      </c>
      <c r="N92" s="0" t="n">
        <f aca="false">L92*Сетка!E65</f>
        <v>6283.18530717959</v>
      </c>
      <c r="O92" s="0" t="n">
        <f aca="false">L92*Сетка!F65^2</f>
        <v>2513.27412287184</v>
      </c>
      <c r="P92" s="0" t="n">
        <f aca="false">L92*Сетка!E65*Сетка!F65</f>
        <v>-1256.63706143592</v>
      </c>
      <c r="Q92" s="0" t="n">
        <f aca="false">L92*Сетка!E65^2</f>
        <v>628.318530717959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$B$3+$B$4*Сетка!F66+$B$5*Сетка!E66</f>
        <v>-0.000888952812871986</v>
      </c>
      <c r="G93" s="0" t="n">
        <f aca="false">IF(Сетка!B66="бетон",IF(F93&gt;=0,0,IF(F93&gt;=-eb1,Ebr*F93,-Rb)),IF(ABS(F93)&lt;=es0,Es*F93,SIGN(F93)*Rs))</f>
        <v>-177.790562574397</v>
      </c>
      <c r="H93" s="0" t="n">
        <f aca="false">G93*Сетка!G66*1000</f>
        <v>-55.8545525261323</v>
      </c>
      <c r="I93" s="0" t="n">
        <f aca="false">H93*Сетка!F66</f>
        <v>-11.1709105052265</v>
      </c>
      <c r="J93" s="0" t="n">
        <f aca="false">H93*Сетка!E66</f>
        <v>5.58545525261323</v>
      </c>
      <c r="K93" s="0" t="n">
        <f aca="false">IF(Сетка!B66="бетон",IF(F93&gt;=0,0,IF(F93&gt;=-eb1,Ebr,0)),IF(ABS(F93)&lt;=es0,Es,0))</f>
        <v>200000</v>
      </c>
      <c r="L93" s="0" t="n">
        <f aca="false">K93*Сетка!G66*1000</f>
        <v>62831.8530717959</v>
      </c>
      <c r="M93" s="0" t="n">
        <f aca="false">L93*Сетка!F66</f>
        <v>12566.3706143592</v>
      </c>
      <c r="N93" s="0" t="n">
        <f aca="false">L93*Сетка!E66</f>
        <v>-6283.18530717959</v>
      </c>
      <c r="O93" s="0" t="n">
        <f aca="false">L93*Сетка!F66^2</f>
        <v>2513.27412287184</v>
      </c>
      <c r="P93" s="0" t="n">
        <f aca="false">L93*Сетка!E66*Сетка!F66</f>
        <v>-1256.63706143592</v>
      </c>
      <c r="Q93" s="0" t="n">
        <f aca="false">L93*Сетка!E66^2</f>
        <v>628.318530717959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$B$3+$B$4*Сетка!F67+$B$5*Сетка!E67</f>
        <v>-0.00165311712629422</v>
      </c>
      <c r="G94" s="0" t="n">
        <f aca="false">IF(Сетка!B67="бетон",IF(F94&gt;=0,0,IF(F94&gt;=-eb1,Ebr*F94,-Rb)),IF(ABS(F94)&lt;=es0,Es*F94,SIGN(F94)*Rs))</f>
        <v>-330.623425258843</v>
      </c>
      <c r="H94" s="0" t="n">
        <f aca="false">G94*Сетка!G67*1000</f>
        <v>-103.868412389788</v>
      </c>
      <c r="I94" s="0" t="n">
        <f aca="false">H94*Сетка!F67</f>
        <v>-20.7736824779575</v>
      </c>
      <c r="J94" s="0" t="n">
        <f aca="false">H94*Сетка!E67</f>
        <v>-10.3868412389788</v>
      </c>
      <c r="K94" s="0" t="n">
        <f aca="false">IF(Сетка!B67="бетон",IF(F94&gt;=0,0,IF(F94&gt;=-eb1,Ebr,0)),IF(ABS(F94)&lt;=es0,Es,0))</f>
        <v>200000</v>
      </c>
      <c r="L94" s="0" t="n">
        <f aca="false">K94*Сетка!G67*1000</f>
        <v>62831.8530717959</v>
      </c>
      <c r="M94" s="0" t="n">
        <f aca="false">L94*Сетка!F67</f>
        <v>12566.3706143592</v>
      </c>
      <c r="N94" s="0" t="n">
        <f aca="false">L94*Сетка!E67</f>
        <v>6283.18530717959</v>
      </c>
      <c r="O94" s="0" t="n">
        <f aca="false">L94*Сетка!F67^2</f>
        <v>2513.27412287184</v>
      </c>
      <c r="P94" s="0" t="n">
        <f aca="false">L94*Сетка!E67*Сетка!F67</f>
        <v>1256.63706143592</v>
      </c>
      <c r="Q94" s="0" t="n">
        <f aca="false">L94*Сетка!E67^2</f>
        <v>628.318530717959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-924.327692294849</v>
      </c>
      <c r="I96" s="4" t="n">
        <f aca="false">SUM(I31:I94)</f>
        <v>-131.475182599723</v>
      </c>
      <c r="J96" s="4" t="n">
        <f aca="false">SUM(J31:J94)</f>
        <v>-37.4722220548674</v>
      </c>
      <c r="K96" s="4" t="n">
        <f aca="false">SUM(K31:K94)</f>
        <v>1206000</v>
      </c>
      <c r="L96" s="4" t="n">
        <f aca="false">SUM(L31:L94)</f>
        <v>1266327.41228718</v>
      </c>
      <c r="M96" s="4" t="n">
        <f aca="false">SUM(M31:M94)</f>
        <v>42291.6666666667</v>
      </c>
      <c r="N96" s="4" t="n">
        <f aca="false">SUM(N31:N94)</f>
        <v>13291.6666666667</v>
      </c>
      <c r="O96" s="4" t="n">
        <f aca="false">SUM(O31:O94)</f>
        <v>26274.9714914873</v>
      </c>
      <c r="P96" s="4" t="n">
        <f aca="false">SUM(P31:P94)</f>
        <v>-4259.375</v>
      </c>
      <c r="Q96" s="4" t="n">
        <f aca="false">SUM(Q31:Q94)</f>
        <v>9551.8157895385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7" min="6" style="0" width="12"/>
  </cols>
  <sheetData>
    <row r="1" customFormat="false" ht="15" hidden="false" customHeight="false" outlineLevel="0" collapsed="false">
      <c r="A1" s="5" t="s">
        <v>108</v>
      </c>
    </row>
    <row r="2" customFormat="false" ht="15" hidden="false" customHeight="false" outlineLevel="0" collapsed="false">
      <c r="E2" s="4" t="s">
        <v>63</v>
      </c>
      <c r="F2" s="4" t="s">
        <v>64</v>
      </c>
      <c r="G2" s="4" t="s">
        <v>65</v>
      </c>
      <c r="I2" s="4" t="s">
        <v>103</v>
      </c>
    </row>
    <row r="3" customFormat="false" ht="15" hidden="false" customHeight="false" outlineLevel="0" collapsed="false">
      <c r="A3" s="0" t="s">
        <v>67</v>
      </c>
      <c r="B3" s="3" t="n">
        <f aca="false">Н1!B15</f>
        <v>-0.000288661571724438</v>
      </c>
      <c r="D3" s="0" t="s">
        <v>68</v>
      </c>
      <c r="E3" s="0" t="n">
        <f aca="false">$H$96</f>
        <v>-825.038144199913</v>
      </c>
      <c r="F3" s="0" t="n">
        <f aca="false">N0</f>
        <v>-800</v>
      </c>
      <c r="G3" s="0" t="n">
        <f aca="false">F3-E3</f>
        <v>25.038144199913</v>
      </c>
      <c r="I3" s="0" t="n">
        <f aca="false">$L$96</f>
        <v>976327.412287183</v>
      </c>
      <c r="J3" s="0" t="n">
        <f aca="false">$M$96</f>
        <v>42291.6666666667</v>
      </c>
      <c r="K3" s="0" t="n">
        <f aca="false">$N$96</f>
        <v>13291.6666666667</v>
      </c>
    </row>
    <row r="4" customFormat="false" ht="15" hidden="false" customHeight="false" outlineLevel="0" collapsed="false">
      <c r="A4" s="0" t="s">
        <v>69</v>
      </c>
      <c r="B4" s="3" t="n">
        <f aca="false">Н1!B16</f>
        <v>-0.00576262226591904</v>
      </c>
      <c r="D4" s="0" t="s">
        <v>70</v>
      </c>
      <c r="E4" s="0" t="n">
        <f aca="false">$I$96</f>
        <v>-153.115883660128</v>
      </c>
      <c r="F4" s="0" t="n">
        <f aca="false">Mx0</f>
        <v>-160</v>
      </c>
      <c r="G4" s="0" t="n">
        <f aca="false">F4-E4</f>
        <v>-6.88411633987201</v>
      </c>
      <c r="I4" s="0" t="n">
        <f aca="false">$M$96</f>
        <v>42291.6666666667</v>
      </c>
      <c r="J4" s="0" t="n">
        <f aca="false">$O$96</f>
        <v>21260.388158154</v>
      </c>
      <c r="K4" s="0" t="n">
        <f aca="false">$P$96</f>
        <v>-3776.04166666667</v>
      </c>
    </row>
    <row r="5" customFormat="false" ht="15" hidden="false" customHeight="false" outlineLevel="0" collapsed="false">
      <c r="A5" s="0" t="s">
        <v>71</v>
      </c>
      <c r="B5" s="3" t="n">
        <f aca="false">Н1!B17</f>
        <v>-0.00616920668503686</v>
      </c>
      <c r="D5" s="0" t="s">
        <v>72</v>
      </c>
      <c r="E5" s="0" t="n">
        <f aca="false">$J$96</f>
        <v>-47.89621579246</v>
      </c>
      <c r="F5" s="0" t="n">
        <f aca="false">My0</f>
        <v>-50</v>
      </c>
      <c r="G5" s="0" t="n">
        <f aca="false">F5-E5</f>
        <v>-2.10378420754</v>
      </c>
      <c r="I5" s="0" t="n">
        <f aca="false">$N$96</f>
        <v>13291.6666666667</v>
      </c>
      <c r="J5" s="0" t="n">
        <f aca="false">$P$96</f>
        <v>-3776.04166666667</v>
      </c>
      <c r="K5" s="0" t="n">
        <f aca="false">$Q$96</f>
        <v>7437.23245620517</v>
      </c>
    </row>
    <row r="6" customFormat="false" ht="15" hidden="false" customHeight="false" outlineLevel="0" collapsed="false">
      <c r="D6" s="0" t="s">
        <v>73</v>
      </c>
      <c r="G6" s="6" t="n">
        <f aca="false">SQRT(G3^2+G4^2+G5^2)/SQRT(F3^2+F4^2+F5^2)</f>
        <v>0.0318732529243702</v>
      </c>
    </row>
    <row r="8" customFormat="false" ht="15" hidden="false" customHeight="false" outlineLevel="0" collapsed="false">
      <c r="A8" s="4" t="s">
        <v>104</v>
      </c>
      <c r="D8" s="4" t="s">
        <v>75</v>
      </c>
    </row>
    <row r="9" customFormat="false" ht="15" hidden="false" customHeight="false" outlineLevel="0" collapsed="false">
      <c r="A9" s="4" t="s">
        <v>76</v>
      </c>
      <c r="B9" s="0" t="n">
        <f aca="false">($I$3*($J$4*$K$5-$K$4*$J$5)-$J$3*($I$4*$K$5-$K$4*$I$5)+$K$3*($I$4*$J$5-$J$4*$I$5))</f>
        <v>119151030992231</v>
      </c>
      <c r="D9" s="0" t="s">
        <v>77</v>
      </c>
      <c r="G9" s="0" t="n">
        <f aca="false">B3+B4*h_sec/2+B5*b_sec/2</f>
        <v>-0.00265469814095973</v>
      </c>
    </row>
    <row r="10" customFormat="false" ht="15" hidden="false" customHeight="false" outlineLevel="0" collapsed="false">
      <c r="A10" s="0" t="s">
        <v>105</v>
      </c>
      <c r="B10" s="0" t="n">
        <f aca="false">($G$3*($J$4*$K$5-$K$4*$J$5)-$J$3*($G$4*$K$5-$K$4*$G$5)+$K$3*($G$4*$J$5-$J$4*$G$5))/$B$9</f>
        <v>5.91119083980067E-005</v>
      </c>
      <c r="D10" s="0" t="s">
        <v>79</v>
      </c>
      <c r="G10" s="0" t="n">
        <f aca="false">MIN(B3+B4*h_sec/2+B5*b_sec/2,B3+B4*h_sec/2-B5*b_sec/2,B3-B4*h_sec/2+B5*b_sec/2,B3-B4*h_sec/2-B5*b_sec/2)</f>
        <v>-0.00265469814095973</v>
      </c>
    </row>
    <row r="11" customFormat="false" ht="15" hidden="false" customHeight="false" outlineLevel="0" collapsed="false">
      <c r="A11" s="0" t="s">
        <v>106</v>
      </c>
      <c r="B11" s="0" t="n">
        <f aca="false">($I$3*($G$4*$K$5-$K$4*$G$5)-$G$3*($I$4*$K$5-$K$4*$I$5)+$K$3*($I$4*$G$5-$G$4*$I$5))/$B$9</f>
        <v>-0.000560977596672749</v>
      </c>
      <c r="D11" s="0" t="s">
        <v>81</v>
      </c>
      <c r="G11" s="0" t="str">
        <f aca="false">IF(-G10&lt;=eb2,"выполнено","НАРУШЕНО")</f>
        <v>выполнено</v>
      </c>
    </row>
    <row r="12" customFormat="false" ht="15" hidden="false" customHeight="false" outlineLevel="0" collapsed="false">
      <c r="A12" s="0" t="s">
        <v>107</v>
      </c>
      <c r="B12" s="0" t="n">
        <f aca="false">($I$3*($J$4*$G$5-$G$4*$J$5)-$J$3*($I$4*$G$5-$G$4*$I$5)+$G$3*($I$4*$J$5-$J$4*$I$5))/$B$9</f>
        <v>-0.000673335787013286</v>
      </c>
      <c r="D12" s="0" t="s">
        <v>83</v>
      </c>
      <c r="G12" s="0" t="n">
        <f aca="false">MAX(F91:F94)</f>
        <v>0.00148078354996306</v>
      </c>
    </row>
    <row r="13" customFormat="false" ht="15" hidden="false" customHeight="false" outlineLevel="0" collapsed="false">
      <c r="D13" s="0" t="s">
        <v>84</v>
      </c>
      <c r="G13" s="0" t="str">
        <f aca="false">IF(G12&lt;=es2,"выполнено","НАРУШЕНО")</f>
        <v>выполнено</v>
      </c>
    </row>
    <row r="14" customFormat="false" ht="15" hidden="false" customHeight="false" outlineLevel="0" collapsed="false">
      <c r="A14" s="4" t="s">
        <v>85</v>
      </c>
    </row>
    <row r="15" customFormat="false" ht="15" hidden="false" customHeight="false" outlineLevel="0" collapsed="false">
      <c r="A15" s="0" t="s">
        <v>86</v>
      </c>
      <c r="B15" s="6" t="n">
        <f aca="false">$B$3+$B$10</f>
        <v>-0.000229549663326432</v>
      </c>
    </row>
    <row r="16" customFormat="false" ht="15" hidden="false" customHeight="false" outlineLevel="0" collapsed="false">
      <c r="A16" s="0" t="s">
        <v>87</v>
      </c>
      <c r="B16" s="6" t="n">
        <f aca="false">$B$4+$B$11</f>
        <v>-0.00632359986259178</v>
      </c>
    </row>
    <row r="17" customFormat="false" ht="15" hidden="false" customHeight="false" outlineLevel="0" collapsed="false">
      <c r="A17" s="0" t="s">
        <v>88</v>
      </c>
      <c r="B17" s="6" t="n">
        <f aca="false">$B$5+$B$12</f>
        <v>-0.00684254247205015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K30" s="2" t="s">
        <v>94</v>
      </c>
      <c r="L30" s="2" t="s">
        <v>95</v>
      </c>
      <c r="M30" s="2" t="s">
        <v>96</v>
      </c>
      <c r="N30" s="2" t="s">
        <v>97</v>
      </c>
      <c r="O30" s="2" t="s">
        <v>98</v>
      </c>
      <c r="P30" s="2" t="s">
        <v>99</v>
      </c>
      <c r="Q30" s="2" t="s">
        <v>100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$B$3+$B$4*Сетка!F4+$B$5*Сетка!E4</f>
        <v>0.00177907927373695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K31" s="0" t="n">
        <f aca="false">IF(Сетка!B4="бетон",IF(F31&gt;=0,0,IF(F31&gt;=-eb1,Ebr,0)),IF(ABS(F31)&lt;=es0,Es,0))</f>
        <v>0</v>
      </c>
      <c r="L31" s="0" t="n">
        <f aca="false">K31*Сетка!G4*1000</f>
        <v>0</v>
      </c>
      <c r="M31" s="0" t="n">
        <f aca="false">L31*Сетка!F4</f>
        <v>-0</v>
      </c>
      <c r="N31" s="0" t="n">
        <f aca="false">L31*Сетка!E4</f>
        <v>-0</v>
      </c>
      <c r="O31" s="0" t="n">
        <f aca="false">L31*Сетка!F4^2</f>
        <v>0</v>
      </c>
      <c r="P31" s="0" t="n">
        <f aca="false">L31*Сетка!E4*Сетка!F4</f>
        <v>0</v>
      </c>
      <c r="Q31" s="0" t="n">
        <f aca="false">L31*Сетка!E4^2</f>
        <v>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$B$3+$B$4*Сетка!F5+$B$5*Сетка!E5</f>
        <v>0.00147061893948511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K32" s="0" t="n">
        <f aca="false">IF(Сетка!B5="бетон",IF(F32&gt;=0,0,IF(F32&gt;=-eb1,Ebr,0)),IF(ABS(F32)&lt;=es0,Es,0))</f>
        <v>0</v>
      </c>
      <c r="L32" s="0" t="n">
        <f aca="false">K32*Сетка!G5*1000</f>
        <v>0</v>
      </c>
      <c r="M32" s="0" t="n">
        <f aca="false">L32*Сетка!F5</f>
        <v>-0</v>
      </c>
      <c r="N32" s="0" t="n">
        <f aca="false">L32*Сетка!E5</f>
        <v>-0</v>
      </c>
      <c r="O32" s="0" t="n">
        <f aca="false">L32*Сетка!F5^2</f>
        <v>0</v>
      </c>
      <c r="P32" s="0" t="n">
        <f aca="false">L32*Сетка!E5*Сетка!F5</f>
        <v>0</v>
      </c>
      <c r="Q32" s="0" t="n">
        <f aca="false">L32*Сетка!E5^2</f>
        <v>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$B$3+$B$4*Сетка!F6+$B$5*Сетка!E6</f>
        <v>0.00116215860523327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K33" s="0" t="n">
        <f aca="false">IF(Сетка!B6="бетон",IF(F33&gt;=0,0,IF(F33&gt;=-eb1,Ebr,0)),IF(ABS(F33)&lt;=es0,Es,0))</f>
        <v>0</v>
      </c>
      <c r="L33" s="0" t="n">
        <f aca="false">K33*Сетка!G6*1000</f>
        <v>0</v>
      </c>
      <c r="M33" s="0" t="n">
        <f aca="false">L33*Сетка!F6</f>
        <v>-0</v>
      </c>
      <c r="N33" s="0" t="n">
        <f aca="false">L33*Сетка!E6</f>
        <v>-0</v>
      </c>
      <c r="O33" s="0" t="n">
        <f aca="false">L33*Сетка!F6^2</f>
        <v>0</v>
      </c>
      <c r="P33" s="0" t="n">
        <f aca="false">L33*Сетка!E6*Сетка!F6</f>
        <v>0</v>
      </c>
      <c r="Q33" s="0" t="n">
        <f aca="false">L33*Сетка!E6^2</f>
        <v>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$B$3+$B$4*Сетка!F7+$B$5*Сетка!E7</f>
        <v>0.000853698270981423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K34" s="0" t="n">
        <f aca="false">IF(Сетка!B7="бетон",IF(F34&gt;=0,0,IF(F34&gt;=-eb1,Ebr,0)),IF(ABS(F34)&lt;=es0,Es,0))</f>
        <v>0</v>
      </c>
      <c r="L34" s="0" t="n">
        <f aca="false">K34*Сетка!G7*1000</f>
        <v>0</v>
      </c>
      <c r="M34" s="0" t="n">
        <f aca="false">L34*Сетка!F7</f>
        <v>-0</v>
      </c>
      <c r="N34" s="0" t="n">
        <f aca="false">L34*Сетка!E7</f>
        <v>0</v>
      </c>
      <c r="O34" s="0" t="n">
        <f aca="false">L34*Сетка!F7^2</f>
        <v>0</v>
      </c>
      <c r="P34" s="0" t="n">
        <f aca="false">L34*Сетка!E7*Сетка!F7</f>
        <v>-0</v>
      </c>
      <c r="Q34" s="0" t="n">
        <f aca="false">L34*Сетка!E7^2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$B$3+$B$4*Сетка!F8+$B$5*Сетка!E8</f>
        <v>0.00054523793672958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K35" s="0" t="n">
        <f aca="false">IF(Сетка!B8="бетон",IF(F35&gt;=0,0,IF(F35&gt;=-eb1,Ebr,0)),IF(ABS(F35)&lt;=es0,Es,0))</f>
        <v>0</v>
      </c>
      <c r="L35" s="0" t="n">
        <f aca="false">K35*Сетка!G8*1000</f>
        <v>0</v>
      </c>
      <c r="M35" s="0" t="n">
        <f aca="false">L35*Сетка!F8</f>
        <v>-0</v>
      </c>
      <c r="N35" s="0" t="n">
        <f aca="false">L35*Сетка!E8</f>
        <v>0</v>
      </c>
      <c r="O35" s="0" t="n">
        <f aca="false">L35*Сетка!F8^2</f>
        <v>0</v>
      </c>
      <c r="P35" s="0" t="n">
        <f aca="false">L35*Сетка!E8*Сетка!F8</f>
        <v>-0</v>
      </c>
      <c r="Q35" s="0" t="n">
        <f aca="false">L35*Сетка!E8^2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$B$3+$B$4*Сетка!F9+$B$5*Сетка!E9</f>
        <v>0.000236777602477737</v>
      </c>
      <c r="G36" s="0" t="n">
        <f aca="false">IF(Сетка!B9="бетон",IF(F36&gt;=0,0,IF(F36&gt;=-eb1,Ebr*F36,-Rb)),IF(ABS(F36)&lt;=es0,Es*F36,SIGN(F36)*Rs))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K36" s="0" t="n">
        <f aca="false">IF(Сетка!B9="бетон",IF(F36&gt;=0,0,IF(F36&gt;=-eb1,Ebr,0)),IF(ABS(F36)&lt;=es0,Es,0))</f>
        <v>0</v>
      </c>
      <c r="L36" s="0" t="n">
        <f aca="false">K36*Сетка!G9*1000</f>
        <v>0</v>
      </c>
      <c r="M36" s="0" t="n">
        <f aca="false">L36*Сетка!F9</f>
        <v>-0</v>
      </c>
      <c r="N36" s="0" t="n">
        <f aca="false">L36*Сетка!E9</f>
        <v>0</v>
      </c>
      <c r="O36" s="0" t="n">
        <f aca="false">L36*Сетка!F9^2</f>
        <v>0</v>
      </c>
      <c r="P36" s="0" t="n">
        <f aca="false">L36*Сетка!E9*Сетка!F9</f>
        <v>-0</v>
      </c>
      <c r="Q36" s="0" t="n">
        <f aca="false">L36*Сетка!E9^2</f>
        <v>0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$B$3+$B$4*Сетка!F10+$B$5*Сетка!E10</f>
        <v>0.001490948160441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K37" s="0" t="n">
        <f aca="false">IF(Сетка!B10="бетон",IF(F37&gt;=0,0,IF(F37&gt;=-eb1,Ebr,0)),IF(ABS(F37)&lt;=es0,Es,0))</f>
        <v>0</v>
      </c>
      <c r="L37" s="0" t="n">
        <f aca="false">K37*Сетка!G10*1000</f>
        <v>0</v>
      </c>
      <c r="M37" s="0" t="n">
        <f aca="false">L37*Сетка!F10</f>
        <v>-0</v>
      </c>
      <c r="N37" s="0" t="n">
        <f aca="false">L37*Сетка!E10</f>
        <v>-0</v>
      </c>
      <c r="O37" s="0" t="n">
        <f aca="false">L37*Сетка!F10^2</f>
        <v>0</v>
      </c>
      <c r="P37" s="0" t="n">
        <f aca="false">L37*Сетка!E10*Сетка!F10</f>
        <v>0</v>
      </c>
      <c r="Q37" s="0" t="n">
        <f aca="false">L37*Сетка!E10^2</f>
        <v>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$B$3+$B$4*Сетка!F11+$B$5*Сетка!E11</f>
        <v>0.00118248782618916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K38" s="0" t="n">
        <f aca="false">IF(Сетка!B11="бетон",IF(F38&gt;=0,0,IF(F38&gt;=-eb1,Ebr,0)),IF(ABS(F38)&lt;=es0,Es,0))</f>
        <v>0</v>
      </c>
      <c r="L38" s="0" t="n">
        <f aca="false">K38*Сетка!G11*1000</f>
        <v>0</v>
      </c>
      <c r="M38" s="0" t="n">
        <f aca="false">L38*Сетка!F11</f>
        <v>-0</v>
      </c>
      <c r="N38" s="0" t="n">
        <f aca="false">L38*Сетка!E11</f>
        <v>-0</v>
      </c>
      <c r="O38" s="0" t="n">
        <f aca="false">L38*Сетка!F11^2</f>
        <v>0</v>
      </c>
      <c r="P38" s="0" t="n">
        <f aca="false">L38*Сетка!E11*Сетка!F11</f>
        <v>0</v>
      </c>
      <c r="Q38" s="0" t="n">
        <f aca="false">L38*Сетка!E11^2</f>
        <v>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$B$3+$B$4*Сетка!F12+$B$5*Сетка!E12</f>
        <v>0.000874027491937315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K39" s="0" t="n">
        <f aca="false">IF(Сетка!B12="бетон",IF(F39&gt;=0,0,IF(F39&gt;=-eb1,Ebr,0)),IF(ABS(F39)&lt;=es0,Es,0))</f>
        <v>0</v>
      </c>
      <c r="L39" s="0" t="n">
        <f aca="false">K39*Сетка!G12*1000</f>
        <v>0</v>
      </c>
      <c r="M39" s="0" t="n">
        <f aca="false">L39*Сетка!F12</f>
        <v>-0</v>
      </c>
      <c r="N39" s="0" t="n">
        <f aca="false">L39*Сетка!E12</f>
        <v>-0</v>
      </c>
      <c r="O39" s="0" t="n">
        <f aca="false">L39*Сетка!F12^2</f>
        <v>0</v>
      </c>
      <c r="P39" s="0" t="n">
        <f aca="false">L39*Сетка!E12*Сетка!F12</f>
        <v>0</v>
      </c>
      <c r="Q39" s="0" t="n">
        <f aca="false">L39*Сетка!E12^2</f>
        <v>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$B$3+$B$4*Сетка!F13+$B$5*Сетка!E13</f>
        <v>0.000565567157685471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K40" s="0" t="n">
        <f aca="false">IF(Сетка!B13="бетон",IF(F40&gt;=0,0,IF(F40&gt;=-eb1,Ebr,0)),IF(ABS(F40)&lt;=es0,Es,0))</f>
        <v>0</v>
      </c>
      <c r="L40" s="0" t="n">
        <f aca="false">K40*Сетка!G13*1000</f>
        <v>0</v>
      </c>
      <c r="M40" s="0" t="n">
        <f aca="false">L40*Сетка!F13</f>
        <v>-0</v>
      </c>
      <c r="N40" s="0" t="n">
        <f aca="false">L40*Сетка!E13</f>
        <v>0</v>
      </c>
      <c r="O40" s="0" t="n">
        <f aca="false">L40*Сетка!F13^2</f>
        <v>0</v>
      </c>
      <c r="P40" s="0" t="n">
        <f aca="false">L40*Сетка!E13*Сетка!F13</f>
        <v>-0</v>
      </c>
      <c r="Q40" s="0" t="n">
        <f aca="false">L40*Сетка!E13^2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$B$3+$B$4*Сетка!F14+$B$5*Сетка!E14</f>
        <v>0.000257106823433628</v>
      </c>
      <c r="G41" s="0" t="n">
        <f aca="false">IF(Сетка!B14="бетон",IF(F41&gt;=0,0,IF(F41&gt;=-eb1,Ebr*F41,-Rb)),IF(ABS(F41)&lt;=es0,Es*F41,SIGN(F41)*Rs))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K41" s="0" t="n">
        <f aca="false">IF(Сетка!B14="бетон",IF(F41&gt;=0,0,IF(F41&gt;=-eb1,Ebr,0)),IF(ABS(F41)&lt;=es0,Es,0))</f>
        <v>0</v>
      </c>
      <c r="L41" s="0" t="n">
        <f aca="false">K41*Сетка!G14*1000</f>
        <v>0</v>
      </c>
      <c r="M41" s="0" t="n">
        <f aca="false">L41*Сетка!F14</f>
        <v>-0</v>
      </c>
      <c r="N41" s="0" t="n">
        <f aca="false">L41*Сетка!E14</f>
        <v>0</v>
      </c>
      <c r="O41" s="0" t="n">
        <f aca="false">L41*Сетка!F14^2</f>
        <v>0</v>
      </c>
      <c r="P41" s="0" t="n">
        <f aca="false">L41*Сетка!E14*Сетка!F14</f>
        <v>-0</v>
      </c>
      <c r="Q41" s="0" t="n">
        <f aca="false">L41*Сетка!E14^2</f>
        <v>0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$B$3+$B$4*Сетка!F15+$B$5*Сетка!E15</f>
        <v>-5.13535108182148E-005</v>
      </c>
      <c r="G42" s="0" t="n">
        <f aca="false">IF(Сетка!B15="бетон",IF(F42&gt;=0,0,IF(F42&gt;=-eb1,Ebr*F42,-Rb)),IF(ABS(F42)&lt;=es0,Es*F42,SIGN(F42)*Rs))</f>
        <v>-0.496417271242743</v>
      </c>
      <c r="H42" s="0" t="n">
        <f aca="false">G42*Сетка!G15*1000</f>
        <v>-1.24104317810686</v>
      </c>
      <c r="I42" s="0" t="n">
        <f aca="false">H42*Сетка!F15</f>
        <v>0.2171825561687</v>
      </c>
      <c r="J42" s="0" t="n">
        <f aca="false">H42*Сетка!E15</f>
        <v>-0.155130397263357</v>
      </c>
      <c r="K42" s="0" t="n">
        <f aca="false">IF(Сетка!B15="бетон",IF(F42&gt;=0,0,IF(F42&gt;=-eb1,Ebr,0)),IF(ABS(F42)&lt;=es0,Es,0))</f>
        <v>9666.66666666667</v>
      </c>
      <c r="L42" s="0" t="n">
        <f aca="false">K42*Сетка!G15*1000</f>
        <v>24166.6666666667</v>
      </c>
      <c r="M42" s="0" t="n">
        <f aca="false">L42*Сетка!F15</f>
        <v>-4229.16666666667</v>
      </c>
      <c r="N42" s="0" t="n">
        <f aca="false">L42*Сетка!E15</f>
        <v>3020.83333333333</v>
      </c>
      <c r="O42" s="0" t="n">
        <f aca="false">L42*Сетка!F15^2</f>
        <v>740.104166666666</v>
      </c>
      <c r="P42" s="0" t="n">
        <f aca="false">L42*Сетка!E15*Сетка!F15</f>
        <v>-528.645833333333</v>
      </c>
      <c r="Q42" s="0" t="n">
        <f aca="false">L42*Сетка!E15^2</f>
        <v>377.604166666666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$B$3+$B$4*Сетка!F16+$B$5*Сетка!E16</f>
        <v>0.00120281704714505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K43" s="0" t="n">
        <f aca="false">IF(Сетка!B16="бетон",IF(F43&gt;=0,0,IF(F43&gt;=-eb1,Ebr,0)),IF(ABS(F43)&lt;=es0,Es,0))</f>
        <v>0</v>
      </c>
      <c r="L43" s="0" t="n">
        <f aca="false">K43*Сетка!G16*1000</f>
        <v>0</v>
      </c>
      <c r="M43" s="0" t="n">
        <f aca="false">L43*Сетка!F16</f>
        <v>-0</v>
      </c>
      <c r="N43" s="0" t="n">
        <f aca="false">L43*Сетка!E16</f>
        <v>-0</v>
      </c>
      <c r="O43" s="0" t="n">
        <f aca="false">L43*Сетка!F16^2</f>
        <v>0</v>
      </c>
      <c r="P43" s="0" t="n">
        <f aca="false">L43*Сетка!E16*Сетка!F16</f>
        <v>0</v>
      </c>
      <c r="Q43" s="0" t="n">
        <f aca="false">L43*Сетка!E16^2</f>
        <v>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$B$3+$B$4*Сетка!F17+$B$5*Сетка!E17</f>
        <v>0.000894356712893206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K44" s="0" t="n">
        <f aca="false">IF(Сетка!B17="бетон",IF(F44&gt;=0,0,IF(F44&gt;=-eb1,Ebr,0)),IF(ABS(F44)&lt;=es0,Es,0))</f>
        <v>0</v>
      </c>
      <c r="L44" s="0" t="n">
        <f aca="false">K44*Сетка!G17*1000</f>
        <v>0</v>
      </c>
      <c r="M44" s="0" t="n">
        <f aca="false">L44*Сетка!F17</f>
        <v>-0</v>
      </c>
      <c r="N44" s="0" t="n">
        <f aca="false">L44*Сетка!E17</f>
        <v>-0</v>
      </c>
      <c r="O44" s="0" t="n">
        <f aca="false">L44*Сетка!F17^2</f>
        <v>0</v>
      </c>
      <c r="P44" s="0" t="n">
        <f aca="false">L44*Сетка!E17*Сетка!F17</f>
        <v>0</v>
      </c>
      <c r="Q44" s="0" t="n">
        <f aca="false">L44*Сетка!E17^2</f>
        <v>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$B$3+$B$4*Сетка!F18+$B$5*Сетка!E18</f>
        <v>0.000585896378641363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K45" s="0" t="n">
        <f aca="false">IF(Сетка!B18="бетон",IF(F45&gt;=0,0,IF(F45&gt;=-eb1,Ebr,0)),IF(ABS(F45)&lt;=es0,Es,0))</f>
        <v>0</v>
      </c>
      <c r="L45" s="0" t="n">
        <f aca="false">K45*Сетка!G18*1000</f>
        <v>0</v>
      </c>
      <c r="M45" s="0" t="n">
        <f aca="false">L45*Сетка!F18</f>
        <v>-0</v>
      </c>
      <c r="N45" s="0" t="n">
        <f aca="false">L45*Сетка!E18</f>
        <v>-0</v>
      </c>
      <c r="O45" s="0" t="n">
        <f aca="false">L45*Сетка!F18^2</f>
        <v>0</v>
      </c>
      <c r="P45" s="0" t="n">
        <f aca="false">L45*Сетка!E18*Сетка!F18</f>
        <v>0</v>
      </c>
      <c r="Q45" s="0" t="n">
        <f aca="false">L45*Сетка!E18^2</f>
        <v>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$B$3+$B$4*Сетка!F19+$B$5*Сетка!E19</f>
        <v>0.00027743604438952</v>
      </c>
      <c r="G46" s="0" t="n">
        <f aca="false">IF(Сетка!B19="бетон",IF(F46&gt;=0,0,IF(F46&gt;=-eb1,Ebr*F46,-Rb)),IF(ABS(F46)&lt;=es0,Es*F46,SIGN(F46)*Rs))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K46" s="0" t="n">
        <f aca="false">IF(Сетка!B19="бетон",IF(F46&gt;=0,0,IF(F46&gt;=-eb1,Ebr,0)),IF(ABS(F46)&lt;=es0,Es,0))</f>
        <v>0</v>
      </c>
      <c r="L46" s="0" t="n">
        <f aca="false">K46*Сетка!G19*1000</f>
        <v>0</v>
      </c>
      <c r="M46" s="0" t="n">
        <f aca="false">L46*Сетка!F19</f>
        <v>-0</v>
      </c>
      <c r="N46" s="0" t="n">
        <f aca="false">L46*Сетка!E19</f>
        <v>0</v>
      </c>
      <c r="O46" s="0" t="n">
        <f aca="false">L46*Сетка!F19^2</f>
        <v>0</v>
      </c>
      <c r="P46" s="0" t="n">
        <f aca="false">L46*Сетка!E19*Сетка!F19</f>
        <v>-0</v>
      </c>
      <c r="Q46" s="0" t="n">
        <f aca="false">L46*Сетка!E19^2</f>
        <v>0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$B$3+$B$4*Сетка!F20+$B$5*Сетка!E20</f>
        <v>-3.10242898623235E-005</v>
      </c>
      <c r="G47" s="0" t="n">
        <f aca="false">IF(Сетка!B20="бетон",IF(F47&gt;=0,0,IF(F47&gt;=-eb1,Ebr*F47,-Rb)),IF(ABS(F47)&lt;=es0,Es*F47,SIGN(F47)*Rs))</f>
        <v>-0.299901468669128</v>
      </c>
      <c r="H47" s="0" t="n">
        <f aca="false">G47*Сетка!G20*1000</f>
        <v>-0.749753671672819</v>
      </c>
      <c r="I47" s="0" t="n">
        <f aca="false">H47*Сетка!F20</f>
        <v>0.0937192089591023</v>
      </c>
      <c r="J47" s="0" t="n">
        <f aca="false">H47*Сетка!E20</f>
        <v>-0.0562315253754614</v>
      </c>
      <c r="K47" s="0" t="n">
        <f aca="false">IF(Сетка!B20="бетон",IF(F47&gt;=0,0,IF(F47&gt;=-eb1,Ebr,0)),IF(ABS(F47)&lt;=es0,Es,0))</f>
        <v>9666.66666666667</v>
      </c>
      <c r="L47" s="0" t="n">
        <f aca="false">K47*Сетка!G20*1000</f>
        <v>24166.6666666667</v>
      </c>
      <c r="M47" s="0" t="n">
        <f aca="false">L47*Сетка!F20</f>
        <v>-3020.83333333333</v>
      </c>
      <c r="N47" s="0" t="n">
        <f aca="false">L47*Сетка!E20</f>
        <v>1812.5</v>
      </c>
      <c r="O47" s="0" t="n">
        <f aca="false">L47*Сетка!F20^2</f>
        <v>377.604166666667</v>
      </c>
      <c r="P47" s="0" t="n">
        <f aca="false">L47*Сетка!E20*Сетка!F20</f>
        <v>-226.5625</v>
      </c>
      <c r="Q47" s="0" t="n">
        <f aca="false">L47*Сетка!E20^2</f>
        <v>135.9375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$B$3+$B$4*Сетка!F21+$B$5*Сетка!E21</f>
        <v>-0.000339484624114167</v>
      </c>
      <c r="G48" s="0" t="n">
        <f aca="false">IF(Сетка!B21="бетон",IF(F48&gt;=0,0,IF(F48&gt;=-eb1,Ebr*F48,-Rb)),IF(ABS(F48)&lt;=es0,Es*F48,SIGN(F48)*Rs))</f>
        <v>-3.28168469977028</v>
      </c>
      <c r="H48" s="0" t="n">
        <f aca="false">G48*Сетка!G21*1000</f>
        <v>-8.20421174942569</v>
      </c>
      <c r="I48" s="0" t="n">
        <f aca="false">H48*Сетка!F21</f>
        <v>1.02552646867821</v>
      </c>
      <c r="J48" s="0" t="n">
        <f aca="false">H48*Сетка!E21</f>
        <v>-1.02552646867821</v>
      </c>
      <c r="K48" s="0" t="n">
        <f aca="false">IF(Сетка!B21="бетон",IF(F48&gt;=0,0,IF(F48&gt;=-eb1,Ebr,0)),IF(ABS(F48)&lt;=es0,Es,0))</f>
        <v>9666.66666666667</v>
      </c>
      <c r="L48" s="0" t="n">
        <f aca="false">K48*Сетка!G21*1000</f>
        <v>24166.6666666667</v>
      </c>
      <c r="M48" s="0" t="n">
        <f aca="false">L48*Сетка!F21</f>
        <v>-3020.83333333333</v>
      </c>
      <c r="N48" s="0" t="n">
        <f aca="false">L48*Сетка!E21</f>
        <v>3020.83333333333</v>
      </c>
      <c r="O48" s="0" t="n">
        <f aca="false">L48*Сетка!F21^2</f>
        <v>377.604166666667</v>
      </c>
      <c r="P48" s="0" t="n">
        <f aca="false">L48*Сетка!E21*Сетка!F21</f>
        <v>-377.604166666667</v>
      </c>
      <c r="Q48" s="0" t="n">
        <f aca="false">L48*Сетка!E21^2</f>
        <v>377.604166666666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$B$3+$B$4*Сетка!F22+$B$5*Сетка!E22</f>
        <v>0.000914685933849097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K49" s="0" t="n">
        <f aca="false">IF(Сетка!B22="бетон",IF(F49&gt;=0,0,IF(F49&gt;=-eb1,Ebr,0)),IF(ABS(F49)&lt;=es0,Es,0))</f>
        <v>0</v>
      </c>
      <c r="L49" s="0" t="n">
        <f aca="false">K49*Сетка!G22*1000</f>
        <v>0</v>
      </c>
      <c r="M49" s="0" t="n">
        <f aca="false">L49*Сетка!F22</f>
        <v>-0</v>
      </c>
      <c r="N49" s="0" t="n">
        <f aca="false">L49*Сетка!E22</f>
        <v>-0</v>
      </c>
      <c r="O49" s="0" t="n">
        <f aca="false">L49*Сетка!F22^2</f>
        <v>0</v>
      </c>
      <c r="P49" s="0" t="n">
        <f aca="false">L49*Сетка!E22*Сетка!F22</f>
        <v>0</v>
      </c>
      <c r="Q49" s="0" t="n">
        <f aca="false">L49*Сетка!E22^2</f>
        <v>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$B$3+$B$4*Сетка!F23+$B$5*Сетка!E23</f>
        <v>0.000606225599597254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K50" s="0" t="n">
        <f aca="false">IF(Сетка!B23="бетон",IF(F50&gt;=0,0,IF(F50&gt;=-eb1,Ebr,0)),IF(ABS(F50)&lt;=es0,Es,0))</f>
        <v>0</v>
      </c>
      <c r="L50" s="0" t="n">
        <f aca="false">K50*Сетка!G23*1000</f>
        <v>0</v>
      </c>
      <c r="M50" s="0" t="n">
        <f aca="false">L50*Сетка!F23</f>
        <v>-0</v>
      </c>
      <c r="N50" s="0" t="n">
        <f aca="false">L50*Сетка!E23</f>
        <v>-0</v>
      </c>
      <c r="O50" s="0" t="n">
        <f aca="false">L50*Сетка!F23^2</f>
        <v>0</v>
      </c>
      <c r="P50" s="0" t="n">
        <f aca="false">L50*Сетка!E23*Сетка!F23</f>
        <v>0</v>
      </c>
      <c r="Q50" s="0" t="n">
        <f aca="false">L50*Сетка!E23^2</f>
        <v>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$B$3+$B$4*Сетка!F24+$B$5*Сетка!E24</f>
        <v>0.000297765265345411</v>
      </c>
      <c r="G51" s="0" t="n">
        <f aca="false">IF(Сетка!B24="бетон",IF(F51&gt;=0,0,IF(F51&gt;=-eb1,Ebr*F51,-Rb)),IF(ABS(F51)&lt;=es0,Es*F51,SIGN(F51)*Rs))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K51" s="0" t="n">
        <f aca="false">IF(Сетка!B24="бетон",IF(F51&gt;=0,0,IF(F51&gt;=-eb1,Ebr,0)),IF(ABS(F51)&lt;=es0,Es,0))</f>
        <v>0</v>
      </c>
      <c r="L51" s="0" t="n">
        <f aca="false">K51*Сетка!G24*1000</f>
        <v>0</v>
      </c>
      <c r="M51" s="0" t="n">
        <f aca="false">L51*Сетка!F24</f>
        <v>-0</v>
      </c>
      <c r="N51" s="0" t="n">
        <f aca="false">L51*Сетка!E24</f>
        <v>-0</v>
      </c>
      <c r="O51" s="0" t="n">
        <f aca="false">L51*Сетка!F24^2</f>
        <v>0</v>
      </c>
      <c r="P51" s="0" t="n">
        <f aca="false">L51*Сетка!E24*Сетка!F24</f>
        <v>0</v>
      </c>
      <c r="Q51" s="0" t="n">
        <f aca="false">L51*Сетка!E24^2</f>
        <v>0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$B$3+$B$4*Сетка!F25+$B$5*Сетка!E25</f>
        <v>-1.06950689064323E-005</v>
      </c>
      <c r="G52" s="0" t="n">
        <f aca="false">IF(Сетка!B25="бетон",IF(F52&gt;=0,0,IF(F52&gt;=-eb1,Ebr*F52,-Rb)),IF(ABS(F52)&lt;=es0,Es*F52,SIGN(F52)*Rs))</f>
        <v>-0.103385666095512</v>
      </c>
      <c r="H52" s="0" t="n">
        <f aca="false">G52*Сетка!G25*1000</f>
        <v>-0.258464165238781</v>
      </c>
      <c r="I52" s="0" t="n">
        <f aca="false">H52*Сетка!F25</f>
        <v>0.0193848123929086</v>
      </c>
      <c r="J52" s="0" t="n">
        <f aca="false">H52*Сетка!E25</f>
        <v>-0.00646160413096952</v>
      </c>
      <c r="K52" s="0" t="n">
        <f aca="false">IF(Сетка!B25="бетон",IF(F52&gt;=0,0,IF(F52&gt;=-eb1,Ebr,0)),IF(ABS(F52)&lt;=es0,Es,0))</f>
        <v>9666.66666666667</v>
      </c>
      <c r="L52" s="0" t="n">
        <f aca="false">K52*Сетка!G25*1000</f>
        <v>24166.6666666667</v>
      </c>
      <c r="M52" s="0" t="n">
        <f aca="false">L52*Сетка!F25</f>
        <v>-1812.5</v>
      </c>
      <c r="N52" s="0" t="n">
        <f aca="false">L52*Сетка!E25</f>
        <v>604.166666666666</v>
      </c>
      <c r="O52" s="0" t="n">
        <f aca="false">L52*Сетка!F25^2</f>
        <v>135.9375</v>
      </c>
      <c r="P52" s="0" t="n">
        <f aca="false">L52*Сетка!E25*Сетка!F25</f>
        <v>-45.3125</v>
      </c>
      <c r="Q52" s="0" t="n">
        <f aca="false">L52*Сетка!E25^2</f>
        <v>15.1041666666667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$B$3+$B$4*Сетка!F26+$B$5*Сетка!E26</f>
        <v>-0.000319155403158275</v>
      </c>
      <c r="G53" s="0" t="n">
        <f aca="false">IF(Сетка!B26="бетон",IF(F53&gt;=0,0,IF(F53&gt;=-eb1,Ebr*F53,-Rb)),IF(ABS(F53)&lt;=es0,Es*F53,SIGN(F53)*Rs))</f>
        <v>-3.08516889719666</v>
      </c>
      <c r="H53" s="0" t="n">
        <f aca="false">G53*Сетка!G26*1000</f>
        <v>-7.71292224299165</v>
      </c>
      <c r="I53" s="0" t="n">
        <f aca="false">H53*Сетка!F26</f>
        <v>0.578469168224374</v>
      </c>
      <c r="J53" s="0" t="n">
        <f aca="false">H53*Сетка!E26</f>
        <v>-0.578469168224374</v>
      </c>
      <c r="K53" s="0" t="n">
        <f aca="false">IF(Сетка!B26="бетон",IF(F53&gt;=0,0,IF(F53&gt;=-eb1,Ebr,0)),IF(ABS(F53)&lt;=es0,Es,0))</f>
        <v>9666.66666666667</v>
      </c>
      <c r="L53" s="0" t="n">
        <f aca="false">K53*Сетка!G26*1000</f>
        <v>24166.6666666667</v>
      </c>
      <c r="M53" s="0" t="n">
        <f aca="false">L53*Сетка!F26</f>
        <v>-1812.5</v>
      </c>
      <c r="N53" s="0" t="n">
        <f aca="false">L53*Сетка!E26</f>
        <v>1812.5</v>
      </c>
      <c r="O53" s="0" t="n">
        <f aca="false">L53*Сетка!F26^2</f>
        <v>135.9375</v>
      </c>
      <c r="P53" s="0" t="n">
        <f aca="false">L53*Сетка!E26*Сетка!F26</f>
        <v>-135.9375</v>
      </c>
      <c r="Q53" s="0" t="n">
        <f aca="false">L53*Сетка!E26^2</f>
        <v>135.9375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$B$3+$B$4*Сетка!F27+$B$5*Сетка!E27</f>
        <v>-0.000627615737410119</v>
      </c>
      <c r="G54" s="0" t="n">
        <f aca="false">IF(Сетка!B27="бетон",IF(F54&gt;=0,0,IF(F54&gt;=-eb1,Ebr*F54,-Rb)),IF(ABS(F54)&lt;=es0,Es*F54,SIGN(F54)*Rs))</f>
        <v>-6.06695212829781</v>
      </c>
      <c r="H54" s="0" t="n">
        <f aca="false">G54*Сетка!G27*1000</f>
        <v>-15.1673803207445</v>
      </c>
      <c r="I54" s="0" t="n">
        <f aca="false">H54*Сетка!F27</f>
        <v>1.13755352405584</v>
      </c>
      <c r="J54" s="0" t="n">
        <f aca="false">H54*Сетка!E27</f>
        <v>-1.89592254009307</v>
      </c>
      <c r="K54" s="0" t="n">
        <f aca="false">IF(Сетка!B27="бетон",IF(F54&gt;=0,0,IF(F54&gt;=-eb1,Ebr,0)),IF(ABS(F54)&lt;=es0,Es,0))</f>
        <v>9666.66666666667</v>
      </c>
      <c r="L54" s="0" t="n">
        <f aca="false">K54*Сетка!G27*1000</f>
        <v>24166.6666666667</v>
      </c>
      <c r="M54" s="0" t="n">
        <f aca="false">L54*Сетка!F27</f>
        <v>-1812.5</v>
      </c>
      <c r="N54" s="0" t="n">
        <f aca="false">L54*Сетка!E27</f>
        <v>3020.83333333333</v>
      </c>
      <c r="O54" s="0" t="n">
        <f aca="false">L54*Сетка!F27^2</f>
        <v>135.9375</v>
      </c>
      <c r="P54" s="0" t="n">
        <f aca="false">L54*Сетка!E27*Сетка!F27</f>
        <v>-226.5625</v>
      </c>
      <c r="Q54" s="0" t="n">
        <f aca="false">L54*Сетка!E27^2</f>
        <v>377.604166666666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$B$3+$B$4*Сетка!F28+$B$5*Сетка!E28</f>
        <v>0.000626554820553146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K55" s="0" t="n">
        <f aca="false">IF(Сетка!B28="бетон",IF(F55&gt;=0,0,IF(F55&gt;=-eb1,Ebr,0)),IF(ABS(F55)&lt;=es0,Es,0))</f>
        <v>0</v>
      </c>
      <c r="L55" s="0" t="n">
        <f aca="false">K55*Сетка!G28*1000</f>
        <v>0</v>
      </c>
      <c r="M55" s="0" t="n">
        <f aca="false">L55*Сетка!F28</f>
        <v>-0</v>
      </c>
      <c r="N55" s="0" t="n">
        <f aca="false">L55*Сетка!E28</f>
        <v>-0</v>
      </c>
      <c r="O55" s="0" t="n">
        <f aca="false">L55*Сетка!F28^2</f>
        <v>0</v>
      </c>
      <c r="P55" s="0" t="n">
        <f aca="false">L55*Сетка!E28*Сетка!F28</f>
        <v>0</v>
      </c>
      <c r="Q55" s="0" t="n">
        <f aca="false">L55*Сетка!E28^2</f>
        <v>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$B$3+$B$4*Сетка!F29+$B$5*Сетка!E29</f>
        <v>0.000318094486301302</v>
      </c>
      <c r="G56" s="0" t="n">
        <f aca="false">IF(Сетка!B29="бетон",IF(F56&gt;=0,0,IF(F56&gt;=-eb1,Ebr*F56,-Rb)),IF(ABS(F56)&lt;=es0,Es*F56,SIGN(F56)*Rs))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K56" s="0" t="n">
        <f aca="false">IF(Сетка!B29="бетон",IF(F56&gt;=0,0,IF(F56&gt;=-eb1,Ebr,0)),IF(ABS(F56)&lt;=es0,Es,0))</f>
        <v>0</v>
      </c>
      <c r="L56" s="0" t="n">
        <f aca="false">K56*Сетка!G29*1000</f>
        <v>0</v>
      </c>
      <c r="M56" s="0" t="n">
        <f aca="false">L56*Сетка!F29</f>
        <v>-0</v>
      </c>
      <c r="N56" s="0" t="n">
        <f aca="false">L56*Сетка!E29</f>
        <v>-0</v>
      </c>
      <c r="O56" s="0" t="n">
        <f aca="false">L56*Сетка!F29^2</f>
        <v>0</v>
      </c>
      <c r="P56" s="0" t="n">
        <f aca="false">L56*Сетка!E29*Сетка!F29</f>
        <v>0</v>
      </c>
      <c r="Q56" s="0" t="n">
        <f aca="false">L56*Сетка!E29^2</f>
        <v>0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$B$3+$B$4*Сетка!F30+$B$5*Сетка!E30</f>
        <v>9.63415204945916E-006</v>
      </c>
      <c r="G57" s="0" t="n">
        <f aca="false">IF(Сетка!B30="бетон",IF(F57&gt;=0,0,IF(F57&gt;=-eb1,Ebr*F57,-Rb)),IF(ABS(F57)&lt;=es0,Es*F57,SIGN(F57)*Rs))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K57" s="0" t="n">
        <f aca="false">IF(Сетка!B30="бетон",IF(F57&gt;=0,0,IF(F57&gt;=-eb1,Ebr,0)),IF(ABS(F57)&lt;=es0,Es,0))</f>
        <v>0</v>
      </c>
      <c r="L57" s="0" t="n">
        <f aca="false">K57*Сетка!G30*1000</f>
        <v>0</v>
      </c>
      <c r="M57" s="0" t="n">
        <f aca="false">L57*Сетка!F30</f>
        <v>-0</v>
      </c>
      <c r="N57" s="0" t="n">
        <f aca="false">L57*Сетка!E30</f>
        <v>-0</v>
      </c>
      <c r="O57" s="0" t="n">
        <f aca="false">L57*Сетка!F30^2</f>
        <v>0</v>
      </c>
      <c r="P57" s="0" t="n">
        <f aca="false">L57*Сетка!E30*Сетка!F30</f>
        <v>0</v>
      </c>
      <c r="Q57" s="0" t="n">
        <f aca="false">L57*Сетка!E30^2</f>
        <v>0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$B$3+$B$4*Сетка!F31+$B$5*Сетка!E31</f>
        <v>-0.000298826182202384</v>
      </c>
      <c r="G58" s="0" t="n">
        <f aca="false">IF(Сетка!B31="бетон",IF(F58&gt;=0,0,IF(F58&gt;=-eb1,Ebr*F58,-Rb)),IF(ABS(F58)&lt;=es0,Es*F58,SIGN(F58)*Rs))</f>
        <v>-2.88865309462305</v>
      </c>
      <c r="H58" s="0" t="n">
        <f aca="false">G58*Сетка!G31*1000</f>
        <v>-7.22163273655761</v>
      </c>
      <c r="I58" s="0" t="n">
        <f aca="false">H58*Сетка!F31</f>
        <v>0.18054081841394</v>
      </c>
      <c r="J58" s="0" t="n">
        <f aca="false">H58*Сетка!E31</f>
        <v>-0.18054081841394</v>
      </c>
      <c r="K58" s="0" t="n">
        <f aca="false">IF(Сетка!B31="бетон",IF(F58&gt;=0,0,IF(F58&gt;=-eb1,Ebr,0)),IF(ABS(F58)&lt;=es0,Es,0))</f>
        <v>9666.66666666667</v>
      </c>
      <c r="L58" s="0" t="n">
        <f aca="false">K58*Сетка!G31*1000</f>
        <v>24166.6666666667</v>
      </c>
      <c r="M58" s="0" t="n">
        <f aca="false">L58*Сетка!F31</f>
        <v>-604.166666666666</v>
      </c>
      <c r="N58" s="0" t="n">
        <f aca="false">L58*Сетка!E31</f>
        <v>604.166666666666</v>
      </c>
      <c r="O58" s="0" t="n">
        <f aca="false">L58*Сетка!F31^2</f>
        <v>15.1041666666667</v>
      </c>
      <c r="P58" s="0" t="n">
        <f aca="false">L58*Сетка!E31*Сетка!F31</f>
        <v>-15.1041666666667</v>
      </c>
      <c r="Q58" s="0" t="n">
        <f aca="false">L58*Сетка!E31^2</f>
        <v>15.1041666666667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$B$3+$B$4*Сетка!F32+$B$5*Сетка!E32</f>
        <v>-0.000607286516454227</v>
      </c>
      <c r="G59" s="0" t="n">
        <f aca="false">IF(Сетка!B32="бетон",IF(F59&gt;=0,0,IF(F59&gt;=-eb1,Ebr*F59,-Rb)),IF(ABS(F59)&lt;=es0,Es*F59,SIGN(F59)*Rs))</f>
        <v>-5.8704363257242</v>
      </c>
      <c r="H59" s="0" t="n">
        <f aca="false">G59*Сетка!G32*1000</f>
        <v>-14.6760908143105</v>
      </c>
      <c r="I59" s="0" t="n">
        <f aca="false">H59*Сетка!F32</f>
        <v>0.366902270357762</v>
      </c>
      <c r="J59" s="0" t="n">
        <f aca="false">H59*Сетка!E32</f>
        <v>-1.10070681107329</v>
      </c>
      <c r="K59" s="0" t="n">
        <f aca="false">IF(Сетка!B32="бетон",IF(F59&gt;=0,0,IF(F59&gt;=-eb1,Ebr,0)),IF(ABS(F59)&lt;=es0,Es,0))</f>
        <v>9666.66666666667</v>
      </c>
      <c r="L59" s="0" t="n">
        <f aca="false">K59*Сетка!G32*1000</f>
        <v>24166.6666666667</v>
      </c>
      <c r="M59" s="0" t="n">
        <f aca="false">L59*Сетка!F32</f>
        <v>-604.166666666666</v>
      </c>
      <c r="N59" s="0" t="n">
        <f aca="false">L59*Сетка!E32</f>
        <v>1812.5</v>
      </c>
      <c r="O59" s="0" t="n">
        <f aca="false">L59*Сетка!F32^2</f>
        <v>15.1041666666667</v>
      </c>
      <c r="P59" s="0" t="n">
        <f aca="false">L59*Сетка!E32*Сетка!F32</f>
        <v>-45.3125</v>
      </c>
      <c r="Q59" s="0" t="n">
        <f aca="false">L59*Сетка!E32^2</f>
        <v>135.9375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$B$3+$B$4*Сетка!F33+$B$5*Сетка!E33</f>
        <v>-0.00091574685070607</v>
      </c>
      <c r="G60" s="0" t="n">
        <f aca="false">IF(Сетка!B33="бетон",IF(F60&gt;=0,0,IF(F60&gt;=-eb1,Ebr*F60,-Rb)),IF(ABS(F60)&lt;=es0,Es*F60,SIGN(F60)*Rs))</f>
        <v>-8.85221955682535</v>
      </c>
      <c r="H60" s="0" t="n">
        <f aca="false">G60*Сетка!G33*1000</f>
        <v>-22.1305488920634</v>
      </c>
      <c r="I60" s="0" t="n">
        <f aca="false">H60*Сетка!F33</f>
        <v>0.553263722301584</v>
      </c>
      <c r="J60" s="0" t="n">
        <f aca="false">H60*Сетка!E33</f>
        <v>-2.76631861150792</v>
      </c>
      <c r="K60" s="0" t="n">
        <f aca="false">IF(Сетка!B33="бетон",IF(F60&gt;=0,0,IF(F60&gt;=-eb1,Ebr,0)),IF(ABS(F60)&lt;=es0,Es,0))</f>
        <v>9666.66666666667</v>
      </c>
      <c r="L60" s="0" t="n">
        <f aca="false">K60*Сетка!G33*1000</f>
        <v>24166.6666666667</v>
      </c>
      <c r="M60" s="0" t="n">
        <f aca="false">L60*Сетка!F33</f>
        <v>-604.166666666666</v>
      </c>
      <c r="N60" s="0" t="n">
        <f aca="false">L60*Сетка!E33</f>
        <v>3020.83333333333</v>
      </c>
      <c r="O60" s="0" t="n">
        <f aca="false">L60*Сетка!F33^2</f>
        <v>15.1041666666667</v>
      </c>
      <c r="P60" s="0" t="n">
        <f aca="false">L60*Сетка!E33*Сетка!F33</f>
        <v>-75.5208333333333</v>
      </c>
      <c r="Q60" s="0" t="n">
        <f aca="false">L60*Сетка!E33^2</f>
        <v>377.604166666666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$B$3+$B$4*Сетка!F34+$B$5*Сетка!E34</f>
        <v>0.000338423707257194</v>
      </c>
      <c r="G61" s="0" t="n">
        <f aca="false">IF(Сетка!B34="бетон",IF(F61&gt;=0,0,IF(F61&gt;=-eb1,Ebr*F61,-Rb)),IF(ABS(F61)&lt;=es0,Es*F61,SIGN(F61)*Rs))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K61" s="0" t="n">
        <f aca="false">IF(Сетка!B34="бетон",IF(F61&gt;=0,0,IF(F61&gt;=-eb1,Ebr,0)),IF(ABS(F61)&lt;=es0,Es,0))</f>
        <v>0</v>
      </c>
      <c r="L61" s="0" t="n">
        <f aca="false">K61*Сетка!G34*1000</f>
        <v>0</v>
      </c>
      <c r="M61" s="0" t="n">
        <f aca="false">L61*Сетка!F34</f>
        <v>0</v>
      </c>
      <c r="N61" s="0" t="n">
        <f aca="false">L61*Сетка!E34</f>
        <v>-0</v>
      </c>
      <c r="O61" s="0" t="n">
        <f aca="false">L61*Сетка!F34^2</f>
        <v>0</v>
      </c>
      <c r="P61" s="0" t="n">
        <f aca="false">L61*Сетка!E34*Сетка!F34</f>
        <v>-0</v>
      </c>
      <c r="Q61" s="0" t="n">
        <f aca="false">L61*Сетка!E34^2</f>
        <v>0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$B$3+$B$4*Сетка!F35+$B$5*Сетка!E35</f>
        <v>2.99633730053504E-005</v>
      </c>
      <c r="G62" s="0" t="n">
        <f aca="false">IF(Сетка!B35="бетон",IF(F62&gt;=0,0,IF(F62&gt;=-eb1,Ebr*F62,-Rb)),IF(ABS(F62)&lt;=es0,Es*F62,SIGN(F62)*Rs))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K62" s="0" t="n">
        <f aca="false">IF(Сетка!B35="бетон",IF(F62&gt;=0,0,IF(F62&gt;=-eb1,Ebr,0)),IF(ABS(F62)&lt;=es0,Es,0))</f>
        <v>0</v>
      </c>
      <c r="L62" s="0" t="n">
        <f aca="false">K62*Сетка!G35*1000</f>
        <v>0</v>
      </c>
      <c r="M62" s="0" t="n">
        <f aca="false">L62*Сетка!F35</f>
        <v>0</v>
      </c>
      <c r="N62" s="0" t="n">
        <f aca="false">L62*Сетка!E35</f>
        <v>-0</v>
      </c>
      <c r="O62" s="0" t="n">
        <f aca="false">L62*Сетка!F35^2</f>
        <v>0</v>
      </c>
      <c r="P62" s="0" t="n">
        <f aca="false">L62*Сетка!E35*Сетка!F35</f>
        <v>-0</v>
      </c>
      <c r="Q62" s="0" t="n">
        <f aca="false">L62*Сетка!E35^2</f>
        <v>0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$B$3+$B$4*Сетка!F36+$B$5*Сетка!E36</f>
        <v>-0.000278496961246493</v>
      </c>
      <c r="G63" s="0" t="n">
        <f aca="false">IF(Сетка!B36="бетон",IF(F63&gt;=0,0,IF(F63&gt;=-eb1,Ebr*F63,-Rb)),IF(ABS(F63)&lt;=es0,Es*F63,SIGN(F63)*Rs))</f>
        <v>-2.69213729204943</v>
      </c>
      <c r="H63" s="0" t="n">
        <f aca="false">G63*Сетка!G36*1000</f>
        <v>-6.73034323012357</v>
      </c>
      <c r="I63" s="0" t="n">
        <f aca="false">H63*Сетка!F36</f>
        <v>-0.16825858075309</v>
      </c>
      <c r="J63" s="0" t="n">
        <f aca="false">H63*Сетка!E36</f>
        <v>0.168258580753089</v>
      </c>
      <c r="K63" s="0" t="n">
        <f aca="false">IF(Сетка!B36="бетон",IF(F63&gt;=0,0,IF(F63&gt;=-eb1,Ebr,0)),IF(ABS(F63)&lt;=es0,Es,0))</f>
        <v>9666.66666666667</v>
      </c>
      <c r="L63" s="0" t="n">
        <f aca="false">K63*Сетка!G36*1000</f>
        <v>24166.6666666667</v>
      </c>
      <c r="M63" s="0" t="n">
        <f aca="false">L63*Сетка!F36</f>
        <v>604.166666666667</v>
      </c>
      <c r="N63" s="0" t="n">
        <f aca="false">L63*Сетка!E36</f>
        <v>-604.166666666667</v>
      </c>
      <c r="O63" s="0" t="n">
        <f aca="false">L63*Сетка!F36^2</f>
        <v>15.1041666666667</v>
      </c>
      <c r="P63" s="0" t="n">
        <f aca="false">L63*Сетка!E36*Сетка!F36</f>
        <v>-15.1041666666667</v>
      </c>
      <c r="Q63" s="0" t="n">
        <f aca="false">L63*Сетка!E36^2</f>
        <v>15.1041666666667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$B$3+$B$4*Сетка!F37+$B$5*Сетка!E37</f>
        <v>-0.000586957295498336</v>
      </c>
      <c r="G64" s="0" t="n">
        <f aca="false">IF(Сетка!B37="бетон",IF(F64&gt;=0,0,IF(F64&gt;=-eb1,Ebr*F64,-Rb)),IF(ABS(F64)&lt;=es0,Es*F64,SIGN(F64)*Rs))</f>
        <v>-5.67392052315058</v>
      </c>
      <c r="H64" s="0" t="n">
        <f aca="false">G64*Сетка!G37*1000</f>
        <v>-14.1848013078765</v>
      </c>
      <c r="I64" s="0" t="n">
        <f aca="false">H64*Сетка!F37</f>
        <v>-0.354620032696912</v>
      </c>
      <c r="J64" s="0" t="n">
        <f aca="false">H64*Сетка!E37</f>
        <v>-0.354620032696911</v>
      </c>
      <c r="K64" s="0" t="n">
        <f aca="false">IF(Сетка!B37="бетон",IF(F64&gt;=0,0,IF(F64&gt;=-eb1,Ebr,0)),IF(ABS(F64)&lt;=es0,Es,0))</f>
        <v>9666.66666666667</v>
      </c>
      <c r="L64" s="0" t="n">
        <f aca="false">K64*Сетка!G37*1000</f>
        <v>24166.6666666667</v>
      </c>
      <c r="M64" s="0" t="n">
        <f aca="false">L64*Сетка!F37</f>
        <v>604.166666666667</v>
      </c>
      <c r="N64" s="0" t="n">
        <f aca="false">L64*Сетка!E37</f>
        <v>604.166666666666</v>
      </c>
      <c r="O64" s="0" t="n">
        <f aca="false">L64*Сетка!F37^2</f>
        <v>15.1041666666667</v>
      </c>
      <c r="P64" s="0" t="n">
        <f aca="false">L64*Сетка!E37*Сетка!F37</f>
        <v>15.1041666666667</v>
      </c>
      <c r="Q64" s="0" t="n">
        <f aca="false">L64*Сетка!E37^2</f>
        <v>15.1041666666667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$B$3+$B$4*Сетка!F38+$B$5*Сетка!E38</f>
        <v>-0.000895417629750179</v>
      </c>
      <c r="G65" s="0" t="n">
        <f aca="false">IF(Сетка!B38="бетон",IF(F65&gt;=0,0,IF(F65&gt;=-eb1,Ebr*F65,-Rb)),IF(ABS(F65)&lt;=es0,Es*F65,SIGN(F65)*Rs))</f>
        <v>-8.65570375425173</v>
      </c>
      <c r="H65" s="0" t="n">
        <f aca="false">G65*Сетка!G38*1000</f>
        <v>-21.6392593856293</v>
      </c>
      <c r="I65" s="0" t="n">
        <f aca="false">H65*Сетка!F38</f>
        <v>-0.540981484640734</v>
      </c>
      <c r="J65" s="0" t="n">
        <f aca="false">H65*Сетка!E38</f>
        <v>-1.6229444539222</v>
      </c>
      <c r="K65" s="0" t="n">
        <f aca="false">IF(Сетка!B38="бетон",IF(F65&gt;=0,0,IF(F65&gt;=-eb1,Ebr,0)),IF(ABS(F65)&lt;=es0,Es,0))</f>
        <v>9666.66666666667</v>
      </c>
      <c r="L65" s="0" t="n">
        <f aca="false">K65*Сетка!G38*1000</f>
        <v>24166.6666666667</v>
      </c>
      <c r="M65" s="0" t="n">
        <f aca="false">L65*Сетка!F38</f>
        <v>604.166666666667</v>
      </c>
      <c r="N65" s="0" t="n">
        <f aca="false">L65*Сетка!E38</f>
        <v>1812.5</v>
      </c>
      <c r="O65" s="0" t="n">
        <f aca="false">L65*Сетка!F38^2</f>
        <v>15.1041666666667</v>
      </c>
      <c r="P65" s="0" t="n">
        <f aca="false">L65*Сетка!E38*Сетка!F38</f>
        <v>45.3125</v>
      </c>
      <c r="Q65" s="0" t="n">
        <f aca="false">L65*Сетка!E38^2</f>
        <v>135.9375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$B$3+$B$4*Сетка!F39+$B$5*Сетка!E39</f>
        <v>-0.00120387796400202</v>
      </c>
      <c r="G66" s="0" t="n">
        <f aca="false">IF(Сетка!B39="бетон",IF(F66&gt;=0,0,IF(F66&gt;=-eb1,Ebr*F66,-Rb)),IF(ABS(F66)&lt;=es0,Es*F66,SIGN(F66)*Rs))</f>
        <v>-11.6374869853529</v>
      </c>
      <c r="H66" s="0" t="n">
        <f aca="false">G66*Сетка!G39*1000</f>
        <v>-29.0937174633822</v>
      </c>
      <c r="I66" s="0" t="n">
        <f aca="false">H66*Сетка!F39</f>
        <v>-0.727342936584556</v>
      </c>
      <c r="J66" s="0" t="n">
        <f aca="false">H66*Сетка!E39</f>
        <v>-3.63671468292277</v>
      </c>
      <c r="K66" s="0" t="n">
        <f aca="false">IF(Сетка!B39="бетон",IF(F66&gt;=0,0,IF(F66&gt;=-eb1,Ebr,0)),IF(ABS(F66)&lt;=es0,Es,0))</f>
        <v>9666.66666666667</v>
      </c>
      <c r="L66" s="0" t="n">
        <f aca="false">K66*Сетка!G39*1000</f>
        <v>24166.6666666667</v>
      </c>
      <c r="M66" s="0" t="n">
        <f aca="false">L66*Сетка!F39</f>
        <v>604.166666666667</v>
      </c>
      <c r="N66" s="0" t="n">
        <f aca="false">L66*Сетка!E39</f>
        <v>3020.83333333333</v>
      </c>
      <c r="O66" s="0" t="n">
        <f aca="false">L66*Сетка!F39^2</f>
        <v>15.1041666666667</v>
      </c>
      <c r="P66" s="0" t="n">
        <f aca="false">L66*Сетка!E39*Сетка!F39</f>
        <v>75.5208333333334</v>
      </c>
      <c r="Q66" s="0" t="n">
        <f aca="false">L66*Сетка!E39^2</f>
        <v>377.604166666666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$B$3+$B$4*Сетка!F40+$B$5*Сетка!E40</f>
        <v>5.02925939612419E-005</v>
      </c>
      <c r="G67" s="0" t="n">
        <f aca="false">IF(Сетка!B40="бетон",IF(F67&gt;=0,0,IF(F67&gt;=-eb1,Ebr*F67,-Rb)),IF(ABS(F67)&lt;=es0,Es*F67,SIGN(F67)*Rs))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K67" s="0" t="n">
        <f aca="false">IF(Сетка!B40="бетон",IF(F67&gt;=0,0,IF(F67&gt;=-eb1,Ebr,0)),IF(ABS(F67)&lt;=es0,Es,0))</f>
        <v>0</v>
      </c>
      <c r="L67" s="0" t="n">
        <f aca="false">K67*Сетка!G40*1000</f>
        <v>0</v>
      </c>
      <c r="M67" s="0" t="n">
        <f aca="false">L67*Сетка!F40</f>
        <v>0</v>
      </c>
      <c r="N67" s="0" t="n">
        <f aca="false">L67*Сетка!E40</f>
        <v>-0</v>
      </c>
      <c r="O67" s="0" t="n">
        <f aca="false">L67*Сетка!F40^2</f>
        <v>0</v>
      </c>
      <c r="P67" s="0" t="n">
        <f aca="false">L67*Сетка!E40*Сетка!F40</f>
        <v>-0</v>
      </c>
      <c r="Q67" s="0" t="n">
        <f aca="false">L67*Сетка!E40^2</f>
        <v>0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$B$3+$B$4*Сетка!F41+$B$5*Сетка!E41</f>
        <v>-0.000258167740290601</v>
      </c>
      <c r="G68" s="0" t="n">
        <f aca="false">IF(Сетка!B41="бетон",IF(F68&gt;=0,0,IF(F68&gt;=-eb1,Ebr*F68,-Rb)),IF(ABS(F68)&lt;=es0,Es*F68,SIGN(F68)*Rs))</f>
        <v>-2.49562148947581</v>
      </c>
      <c r="H68" s="0" t="n">
        <f aca="false">G68*Сетка!G41*1000</f>
        <v>-6.23905372368953</v>
      </c>
      <c r="I68" s="0" t="n">
        <f aca="false">H68*Сетка!F41</f>
        <v>-0.467929029276715</v>
      </c>
      <c r="J68" s="0" t="n">
        <f aca="false">H68*Сетка!E41</f>
        <v>0.467929029276715</v>
      </c>
      <c r="K68" s="0" t="n">
        <f aca="false">IF(Сетка!B41="бетон",IF(F68&gt;=0,0,IF(F68&gt;=-eb1,Ebr,0)),IF(ABS(F68)&lt;=es0,Es,0))</f>
        <v>9666.66666666667</v>
      </c>
      <c r="L68" s="0" t="n">
        <f aca="false">K68*Сетка!G41*1000</f>
        <v>24166.6666666667</v>
      </c>
      <c r="M68" s="0" t="n">
        <f aca="false">L68*Сетка!F41</f>
        <v>1812.5</v>
      </c>
      <c r="N68" s="0" t="n">
        <f aca="false">L68*Сетка!E41</f>
        <v>-1812.5</v>
      </c>
      <c r="O68" s="0" t="n">
        <f aca="false">L68*Сетка!F41^2</f>
        <v>135.9375</v>
      </c>
      <c r="P68" s="0" t="n">
        <f aca="false">L68*Сетка!E41*Сетка!F41</f>
        <v>-135.9375</v>
      </c>
      <c r="Q68" s="0" t="n">
        <f aca="false">L68*Сетка!E41^2</f>
        <v>135.9375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$B$3+$B$4*Сетка!F42+$B$5*Сетка!E42</f>
        <v>-0.000566628074542445</v>
      </c>
      <c r="G69" s="0" t="n">
        <f aca="false">IF(Сетка!B42="бетон",IF(F69&gt;=0,0,IF(F69&gt;=-eb1,Ebr*F69,-Rb)),IF(ABS(F69)&lt;=es0,Es*F69,SIGN(F69)*Rs))</f>
        <v>-5.47740472057696</v>
      </c>
      <c r="H69" s="0" t="n">
        <f aca="false">G69*Сетка!G42*1000</f>
        <v>-13.6935118014424</v>
      </c>
      <c r="I69" s="0" t="n">
        <f aca="false">H69*Сетка!F42</f>
        <v>-1.02701338510818</v>
      </c>
      <c r="J69" s="0" t="n">
        <f aca="false">H69*Сетка!E42</f>
        <v>0.34233779503606</v>
      </c>
      <c r="K69" s="0" t="n">
        <f aca="false">IF(Сетка!B42="бетон",IF(F69&gt;=0,0,IF(F69&gt;=-eb1,Ebr,0)),IF(ABS(F69)&lt;=es0,Es,0))</f>
        <v>9666.66666666667</v>
      </c>
      <c r="L69" s="0" t="n">
        <f aca="false">K69*Сетка!G42*1000</f>
        <v>24166.6666666667</v>
      </c>
      <c r="M69" s="0" t="n">
        <f aca="false">L69*Сетка!F42</f>
        <v>1812.5</v>
      </c>
      <c r="N69" s="0" t="n">
        <f aca="false">L69*Сетка!E42</f>
        <v>-604.166666666667</v>
      </c>
      <c r="O69" s="0" t="n">
        <f aca="false">L69*Сетка!F42^2</f>
        <v>135.9375</v>
      </c>
      <c r="P69" s="0" t="n">
        <f aca="false">L69*Сетка!E42*Сетка!F42</f>
        <v>-45.3125</v>
      </c>
      <c r="Q69" s="0" t="n">
        <f aca="false">L69*Сетка!E42^2</f>
        <v>15.1041666666667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$B$3+$B$4*Сетка!F43+$B$5*Сетка!E43</f>
        <v>-0.000875088408794288</v>
      </c>
      <c r="G70" s="0" t="n">
        <f aca="false">IF(Сетка!B43="бетон",IF(F70&gt;=0,0,IF(F70&gt;=-eb1,Ebr*F70,-Rb)),IF(ABS(F70)&lt;=es0,Es*F70,SIGN(F70)*Rs))</f>
        <v>-8.45918795167811</v>
      </c>
      <c r="H70" s="0" t="n">
        <f aca="false">G70*Сетка!G43*1000</f>
        <v>-21.1479698791953</v>
      </c>
      <c r="I70" s="0" t="n">
        <f aca="false">H70*Сетка!F43</f>
        <v>-1.58609774093965</v>
      </c>
      <c r="J70" s="0" t="n">
        <f aca="false">H70*Сетка!E43</f>
        <v>-0.528699246979882</v>
      </c>
      <c r="K70" s="0" t="n">
        <f aca="false">IF(Сетка!B43="бетон",IF(F70&gt;=0,0,IF(F70&gt;=-eb1,Ebr,0)),IF(ABS(F70)&lt;=es0,Es,0))</f>
        <v>9666.66666666667</v>
      </c>
      <c r="L70" s="0" t="n">
        <f aca="false">K70*Сетка!G43*1000</f>
        <v>24166.6666666667</v>
      </c>
      <c r="M70" s="0" t="n">
        <f aca="false">L70*Сетка!F43</f>
        <v>1812.5</v>
      </c>
      <c r="N70" s="0" t="n">
        <f aca="false">L70*Сетка!E43</f>
        <v>604.166666666666</v>
      </c>
      <c r="O70" s="0" t="n">
        <f aca="false">L70*Сетка!F43^2</f>
        <v>135.9375</v>
      </c>
      <c r="P70" s="0" t="n">
        <f aca="false">L70*Сетка!E43*Сетка!F43</f>
        <v>45.3125</v>
      </c>
      <c r="Q70" s="0" t="n">
        <f aca="false">L70*Сетка!E43^2</f>
        <v>15.1041666666667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$B$3+$B$4*Сетка!F44+$B$5*Сетка!E44</f>
        <v>-0.00118354874304613</v>
      </c>
      <c r="G71" s="0" t="n">
        <f aca="false">IF(Сетка!B44="бетон",IF(F71&gt;=0,0,IF(F71&gt;=-eb1,Ebr*F71,-Rb)),IF(ABS(F71)&lt;=es0,Es*F71,SIGN(F71)*Rs))</f>
        <v>-11.4409711827793</v>
      </c>
      <c r="H71" s="0" t="n">
        <f aca="false">G71*Сетка!G44*1000</f>
        <v>-28.6024279569482</v>
      </c>
      <c r="I71" s="0" t="n">
        <f aca="false">H71*Сетка!F44</f>
        <v>-2.14518209677111</v>
      </c>
      <c r="J71" s="0" t="n">
        <f aca="false">H71*Сетка!E44</f>
        <v>-2.14518209677111</v>
      </c>
      <c r="K71" s="0" t="n">
        <f aca="false">IF(Сетка!B44="бетон",IF(F71&gt;=0,0,IF(F71&gt;=-eb1,Ebr,0)),IF(ABS(F71)&lt;=es0,Es,0))</f>
        <v>9666.66666666667</v>
      </c>
      <c r="L71" s="0" t="n">
        <f aca="false">K71*Сетка!G44*1000</f>
        <v>24166.6666666667</v>
      </c>
      <c r="M71" s="0" t="n">
        <f aca="false">L71*Сетка!F44</f>
        <v>1812.5</v>
      </c>
      <c r="N71" s="0" t="n">
        <f aca="false">L71*Сетка!E44</f>
        <v>1812.5</v>
      </c>
      <c r="O71" s="0" t="n">
        <f aca="false">L71*Сетка!F44^2</f>
        <v>135.9375</v>
      </c>
      <c r="P71" s="0" t="n">
        <f aca="false">L71*Сетка!E44*Сетка!F44</f>
        <v>135.9375</v>
      </c>
      <c r="Q71" s="0" t="n">
        <f aca="false">L71*Сетка!E44^2</f>
        <v>135.9375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$B$3+$B$4*Сетка!F45+$B$5*Сетка!E45</f>
        <v>-0.00149200907729797</v>
      </c>
      <c r="G72" s="0" t="n">
        <f aca="false">IF(Сетка!B45="бетон",IF(F72&gt;=0,0,IF(F72&gt;=-eb1,Ebr*F72,-Rb)),IF(ABS(F72)&lt;=es0,Es*F72,SIGN(F72)*Rs))</f>
        <v>-14.4227544138804</v>
      </c>
      <c r="H72" s="0" t="n">
        <f aca="false">G72*Сетка!G45*1000</f>
        <v>-36.056886034701</v>
      </c>
      <c r="I72" s="0" t="n">
        <f aca="false">H72*Сетка!F45</f>
        <v>-2.70426645260258</v>
      </c>
      <c r="J72" s="0" t="n">
        <f aca="false">H72*Сетка!E45</f>
        <v>-4.50711075433763</v>
      </c>
      <c r="K72" s="0" t="n">
        <f aca="false">IF(Сетка!B45="бетон",IF(F72&gt;=0,0,IF(F72&gt;=-eb1,Ebr,0)),IF(ABS(F72)&lt;=es0,Es,0))</f>
        <v>9666.66666666667</v>
      </c>
      <c r="L72" s="0" t="n">
        <f aca="false">K72*Сетка!G45*1000</f>
        <v>24166.6666666667</v>
      </c>
      <c r="M72" s="0" t="n">
        <f aca="false">L72*Сетка!F45</f>
        <v>1812.5</v>
      </c>
      <c r="N72" s="0" t="n">
        <f aca="false">L72*Сетка!E45</f>
        <v>3020.83333333333</v>
      </c>
      <c r="O72" s="0" t="n">
        <f aca="false">L72*Сетка!F45^2</f>
        <v>135.9375</v>
      </c>
      <c r="P72" s="0" t="n">
        <f aca="false">L72*Сетка!E45*Сетка!F45</f>
        <v>226.5625</v>
      </c>
      <c r="Q72" s="0" t="n">
        <f aca="false">L72*Сетка!E45^2</f>
        <v>377.604166666666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$B$3+$B$4*Сетка!F46+$B$5*Сетка!E46</f>
        <v>-0.00023783851933471</v>
      </c>
      <c r="G73" s="0" t="n">
        <f aca="false">IF(Сетка!B46="бетон",IF(F73&gt;=0,0,IF(F73&gt;=-eb1,Ebr*F73,-Rb)),IF(ABS(F73)&lt;=es0,Es*F73,SIGN(F73)*Rs))</f>
        <v>-2.2991056869022</v>
      </c>
      <c r="H73" s="0" t="n">
        <f aca="false">G73*Сетка!G46*1000</f>
        <v>-5.74776421725549</v>
      </c>
      <c r="I73" s="0" t="n">
        <f aca="false">H73*Сетка!F46</f>
        <v>-0.718470527156936</v>
      </c>
      <c r="J73" s="0" t="n">
        <f aca="false">H73*Сетка!E46</f>
        <v>0.718470527156936</v>
      </c>
      <c r="K73" s="0" t="n">
        <f aca="false">IF(Сетка!B46="бетон",IF(F73&gt;=0,0,IF(F73&gt;=-eb1,Ebr,0)),IF(ABS(F73)&lt;=es0,Es,0))</f>
        <v>9666.66666666667</v>
      </c>
      <c r="L73" s="0" t="n">
        <f aca="false">K73*Сетка!G46*1000</f>
        <v>24166.6666666667</v>
      </c>
      <c r="M73" s="0" t="n">
        <f aca="false">L73*Сетка!F46</f>
        <v>3020.83333333333</v>
      </c>
      <c r="N73" s="0" t="n">
        <f aca="false">L73*Сетка!E46</f>
        <v>-3020.83333333333</v>
      </c>
      <c r="O73" s="0" t="n">
        <f aca="false">L73*Сетка!F46^2</f>
        <v>377.604166666667</v>
      </c>
      <c r="P73" s="0" t="n">
        <f aca="false">L73*Сетка!E46*Сетка!F46</f>
        <v>-377.604166666667</v>
      </c>
      <c r="Q73" s="0" t="n">
        <f aca="false">L73*Сетка!E46^2</f>
        <v>377.604166666667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$B$3+$B$4*Сетка!F47+$B$5*Сетка!E47</f>
        <v>-0.000546298853586553</v>
      </c>
      <c r="G74" s="0" t="n">
        <f aca="false">IF(Сетка!B47="бетон",IF(F74&gt;=0,0,IF(F74&gt;=-eb1,Ebr*F74,-Rb)),IF(ABS(F74)&lt;=es0,Es*F74,SIGN(F74)*Rs))</f>
        <v>-5.28088891800335</v>
      </c>
      <c r="H74" s="0" t="n">
        <f aca="false">G74*Сетка!G47*1000</f>
        <v>-13.2022222950084</v>
      </c>
      <c r="I74" s="0" t="n">
        <f aca="false">H74*Сетка!F47</f>
        <v>-1.65027778687605</v>
      </c>
      <c r="J74" s="0" t="n">
        <f aca="false">H74*Сетка!E47</f>
        <v>0.990166672125628</v>
      </c>
      <c r="K74" s="0" t="n">
        <f aca="false">IF(Сетка!B47="бетон",IF(F74&gt;=0,0,IF(F74&gt;=-eb1,Ebr,0)),IF(ABS(F74)&lt;=es0,Es,0))</f>
        <v>9666.66666666667</v>
      </c>
      <c r="L74" s="0" t="n">
        <f aca="false">K74*Сетка!G47*1000</f>
        <v>24166.6666666667</v>
      </c>
      <c r="M74" s="0" t="n">
        <f aca="false">L74*Сетка!F47</f>
        <v>3020.83333333333</v>
      </c>
      <c r="N74" s="0" t="n">
        <f aca="false">L74*Сетка!E47</f>
        <v>-1812.5</v>
      </c>
      <c r="O74" s="0" t="n">
        <f aca="false">L74*Сетка!F47^2</f>
        <v>377.604166666667</v>
      </c>
      <c r="P74" s="0" t="n">
        <f aca="false">L74*Сетка!E47*Сетка!F47</f>
        <v>-226.5625</v>
      </c>
      <c r="Q74" s="0" t="n">
        <f aca="false">L74*Сетка!E47^2</f>
        <v>135.9375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$B$3+$B$4*Сетка!F48+$B$5*Сетка!E48</f>
        <v>-0.000854759187838396</v>
      </c>
      <c r="G75" s="0" t="n">
        <f aca="false">IF(Сетка!B48="бетон",IF(F75&gt;=0,0,IF(F75&gt;=-eb1,Ebr*F75,-Rb)),IF(ABS(F75)&lt;=es0,Es*F75,SIGN(F75)*Rs))</f>
        <v>-8.2626721491045</v>
      </c>
      <c r="H75" s="0" t="n">
        <f aca="false">G75*Сетка!G48*1000</f>
        <v>-20.6566803727612</v>
      </c>
      <c r="I75" s="0" t="n">
        <f aca="false">H75*Сетка!F48</f>
        <v>-2.58208504659516</v>
      </c>
      <c r="J75" s="0" t="n">
        <f aca="false">H75*Сетка!E48</f>
        <v>0.516417009319031</v>
      </c>
      <c r="K75" s="0" t="n">
        <f aca="false">IF(Сетка!B48="бетон",IF(F75&gt;=0,0,IF(F75&gt;=-eb1,Ebr,0)),IF(ABS(F75)&lt;=es0,Es,0))</f>
        <v>9666.66666666667</v>
      </c>
      <c r="L75" s="0" t="n">
        <f aca="false">K75*Сетка!G48*1000</f>
        <v>24166.6666666667</v>
      </c>
      <c r="M75" s="0" t="n">
        <f aca="false">L75*Сетка!F48</f>
        <v>3020.83333333333</v>
      </c>
      <c r="N75" s="0" t="n">
        <f aca="false">L75*Сетка!E48</f>
        <v>-604.166666666667</v>
      </c>
      <c r="O75" s="0" t="n">
        <f aca="false">L75*Сетка!F48^2</f>
        <v>377.604166666667</v>
      </c>
      <c r="P75" s="0" t="n">
        <f aca="false">L75*Сетка!E48*Сетка!F48</f>
        <v>-75.5208333333333</v>
      </c>
      <c r="Q75" s="0" t="n">
        <f aca="false">L75*Сетка!E48^2</f>
        <v>15.1041666666667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$B$3+$B$4*Сетка!F49+$B$5*Сетка!E49</f>
        <v>-0.00116321952209024</v>
      </c>
      <c r="G76" s="0" t="n">
        <f aca="false">IF(Сетка!B49="бетон",IF(F76&gt;=0,0,IF(F76&gt;=-eb1,Ebr*F76,-Rb)),IF(ABS(F76)&lt;=es0,Es*F76,SIGN(F76)*Rs))</f>
        <v>-11.2444553802056</v>
      </c>
      <c r="H76" s="0" t="n">
        <f aca="false">G76*Сетка!G49*1000</f>
        <v>-28.1111384505141</v>
      </c>
      <c r="I76" s="0" t="n">
        <f aca="false">H76*Сетка!F49</f>
        <v>-3.51389230631426</v>
      </c>
      <c r="J76" s="0" t="n">
        <f aca="false">H76*Сетка!E49</f>
        <v>-0.702778461262853</v>
      </c>
      <c r="K76" s="0" t="n">
        <f aca="false">IF(Сетка!B49="бетон",IF(F76&gt;=0,0,IF(F76&gt;=-eb1,Ebr,0)),IF(ABS(F76)&lt;=es0,Es,0))</f>
        <v>9666.66666666667</v>
      </c>
      <c r="L76" s="0" t="n">
        <f aca="false">K76*Сетка!G49*1000</f>
        <v>24166.6666666667</v>
      </c>
      <c r="M76" s="0" t="n">
        <f aca="false">L76*Сетка!F49</f>
        <v>3020.83333333333</v>
      </c>
      <c r="N76" s="0" t="n">
        <f aca="false">L76*Сетка!E49</f>
        <v>604.166666666666</v>
      </c>
      <c r="O76" s="0" t="n">
        <f aca="false">L76*Сетка!F49^2</f>
        <v>377.604166666667</v>
      </c>
      <c r="P76" s="0" t="n">
        <f aca="false">L76*Сетка!E49*Сетка!F49</f>
        <v>75.5208333333333</v>
      </c>
      <c r="Q76" s="0" t="n">
        <f aca="false">L76*Сетка!E49^2</f>
        <v>15.1041666666667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$B$3+$B$4*Сетка!F50+$B$5*Сетка!E50</f>
        <v>-0.00147167985634208</v>
      </c>
      <c r="G77" s="0" t="n">
        <f aca="false">IF(Сетка!B50="бетон",IF(F77&gt;=0,0,IF(F77&gt;=-eb1,Ebr*F77,-Rb)),IF(ABS(F77)&lt;=es0,Es*F77,SIGN(F77)*Rs))</f>
        <v>-14.2262386113068</v>
      </c>
      <c r="H77" s="0" t="n">
        <f aca="false">G77*Сетка!G50*1000</f>
        <v>-35.565596528267</v>
      </c>
      <c r="I77" s="0" t="n">
        <f aca="false">H77*Сетка!F50</f>
        <v>-4.44569956603337</v>
      </c>
      <c r="J77" s="0" t="n">
        <f aca="false">H77*Сетка!E50</f>
        <v>-2.66741973962002</v>
      </c>
      <c r="K77" s="0" t="n">
        <f aca="false">IF(Сетка!B50="бетон",IF(F77&gt;=0,0,IF(F77&gt;=-eb1,Ebr,0)),IF(ABS(F77)&lt;=es0,Es,0))</f>
        <v>9666.66666666667</v>
      </c>
      <c r="L77" s="0" t="n">
        <f aca="false">K77*Сетка!G50*1000</f>
        <v>24166.6666666667</v>
      </c>
      <c r="M77" s="0" t="n">
        <f aca="false">L77*Сетка!F50</f>
        <v>3020.83333333333</v>
      </c>
      <c r="N77" s="0" t="n">
        <f aca="false">L77*Сетка!E50</f>
        <v>1812.5</v>
      </c>
      <c r="O77" s="0" t="n">
        <f aca="false">L77*Сетка!F50^2</f>
        <v>377.604166666667</v>
      </c>
      <c r="P77" s="0" t="n">
        <f aca="false">L77*Сетка!E50*Сетка!F50</f>
        <v>226.5625</v>
      </c>
      <c r="Q77" s="0" t="n">
        <f aca="false">L77*Сетка!E50^2</f>
        <v>135.9375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$B$3+$B$4*Сетка!F51+$B$5*Сетка!E51</f>
        <v>-0.00178014019059393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K78" s="0" t="n">
        <f aca="false">IF(Сетка!B51="бетон",IF(F78&gt;=0,0,IF(F78&gt;=-eb1,Ebr,0)),IF(ABS(F78)&lt;=es0,Es,0))</f>
        <v>0</v>
      </c>
      <c r="L78" s="0" t="n">
        <f aca="false">K78*Сетка!G51*1000</f>
        <v>0</v>
      </c>
      <c r="M78" s="0" t="n">
        <f aca="false">L78*Сетка!F51</f>
        <v>0</v>
      </c>
      <c r="N78" s="0" t="n">
        <f aca="false">L78*Сетка!E51</f>
        <v>0</v>
      </c>
      <c r="O78" s="0" t="n">
        <f aca="false">L78*Сетка!F51^2</f>
        <v>0</v>
      </c>
      <c r="P78" s="0" t="n">
        <f aca="false">L78*Сетка!E51*Сетка!F51</f>
        <v>0</v>
      </c>
      <c r="Q78" s="0" t="n">
        <f aca="false">L78*Сетка!E51^2</f>
        <v>0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$B$3+$B$4*Сетка!F52+$B$5*Сетка!E52</f>
        <v>-0.000525969632630662</v>
      </c>
      <c r="G79" s="0" t="n">
        <f aca="false">IF(Сетка!B52="бетон",IF(F79&gt;=0,0,IF(F79&gt;=-eb1,Ebr*F79,-Rb)),IF(ABS(F79)&lt;=es0,Es*F79,SIGN(F79)*Rs))</f>
        <v>-5.08437311542973</v>
      </c>
      <c r="H79" s="0" t="n">
        <f aca="false">G79*Сетка!G52*1000</f>
        <v>-12.7109327885743</v>
      </c>
      <c r="I79" s="0" t="n">
        <f aca="false">H79*Сетка!F52</f>
        <v>-2.22441323800051</v>
      </c>
      <c r="J79" s="0" t="n">
        <f aca="false">H79*Сетка!E52</f>
        <v>1.58886659857179</v>
      </c>
      <c r="K79" s="0" t="n">
        <f aca="false">IF(Сетка!B52="бетон",IF(F79&gt;=0,0,IF(F79&gt;=-eb1,Ebr,0)),IF(ABS(F79)&lt;=es0,Es,0))</f>
        <v>9666.66666666667</v>
      </c>
      <c r="L79" s="0" t="n">
        <f aca="false">K79*Сетка!G52*1000</f>
        <v>24166.6666666667</v>
      </c>
      <c r="M79" s="0" t="n">
        <f aca="false">L79*Сетка!F52</f>
        <v>4229.16666666667</v>
      </c>
      <c r="N79" s="0" t="n">
        <f aca="false">L79*Сетка!E52</f>
        <v>-3020.83333333333</v>
      </c>
      <c r="O79" s="0" t="n">
        <f aca="false">L79*Сетка!F52^2</f>
        <v>740.104166666667</v>
      </c>
      <c r="P79" s="0" t="n">
        <f aca="false">L79*Сетка!E52*Сетка!F52</f>
        <v>-528.645833333333</v>
      </c>
      <c r="Q79" s="0" t="n">
        <f aca="false">L79*Сетка!E52^2</f>
        <v>377.604166666667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$B$3+$B$4*Сетка!F53+$B$5*Сетка!E53</f>
        <v>-0.000834429966882505</v>
      </c>
      <c r="G80" s="0" t="n">
        <f aca="false">IF(Сетка!B53="бетон",IF(F80&gt;=0,0,IF(F80&gt;=-eb1,Ebr*F80,-Rb)),IF(ABS(F80)&lt;=es0,Es*F80,SIGN(F80)*Rs))</f>
        <v>-8.06615634653088</v>
      </c>
      <c r="H80" s="0" t="n">
        <f aca="false">G80*Сетка!G53*1000</f>
        <v>-20.1653908663272</v>
      </c>
      <c r="I80" s="0" t="n">
        <f aca="false">H80*Сетка!F53</f>
        <v>-3.52894340160726</v>
      </c>
      <c r="J80" s="0" t="n">
        <f aca="false">H80*Сетка!E53</f>
        <v>1.51240431497454</v>
      </c>
      <c r="K80" s="0" t="n">
        <f aca="false">IF(Сетка!B53="бетон",IF(F80&gt;=0,0,IF(F80&gt;=-eb1,Ebr,0)),IF(ABS(F80)&lt;=es0,Es,0))</f>
        <v>9666.66666666667</v>
      </c>
      <c r="L80" s="0" t="n">
        <f aca="false">K80*Сетка!G53*1000</f>
        <v>24166.6666666667</v>
      </c>
      <c r="M80" s="0" t="n">
        <f aca="false">L80*Сетка!F53</f>
        <v>4229.16666666667</v>
      </c>
      <c r="N80" s="0" t="n">
        <f aca="false">L80*Сетка!E53</f>
        <v>-1812.5</v>
      </c>
      <c r="O80" s="0" t="n">
        <f aca="false">L80*Сетка!F53^2</f>
        <v>740.104166666667</v>
      </c>
      <c r="P80" s="0" t="n">
        <f aca="false">L80*Сетка!E53*Сетка!F53</f>
        <v>-317.1875</v>
      </c>
      <c r="Q80" s="0" t="n">
        <f aca="false">L80*Сетка!E53^2</f>
        <v>135.9375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$B$3+$B$4*Сетка!F54+$B$5*Сетка!E54</f>
        <v>-0.00114289030113435</v>
      </c>
      <c r="G81" s="0" t="n">
        <f aca="false">IF(Сетка!B54="бетон",IF(F81&gt;=0,0,IF(F81&gt;=-eb1,Ebr*F81,-Rb)),IF(ABS(F81)&lt;=es0,Es*F81,SIGN(F81)*Rs))</f>
        <v>-11.047939577632</v>
      </c>
      <c r="H81" s="0" t="n">
        <f aca="false">G81*Сетка!G54*1000</f>
        <v>-27.6198489440801</v>
      </c>
      <c r="I81" s="0" t="n">
        <f aca="false">H81*Сетка!F54</f>
        <v>-4.83347356521402</v>
      </c>
      <c r="J81" s="0" t="n">
        <f aca="false">H81*Сетка!E54</f>
        <v>0.690496223602002</v>
      </c>
      <c r="K81" s="0" t="n">
        <f aca="false">IF(Сетка!B54="бетон",IF(F81&gt;=0,0,IF(F81&gt;=-eb1,Ebr,0)),IF(ABS(F81)&lt;=es0,Es,0))</f>
        <v>9666.66666666667</v>
      </c>
      <c r="L81" s="0" t="n">
        <f aca="false">K81*Сетка!G54*1000</f>
        <v>24166.6666666667</v>
      </c>
      <c r="M81" s="0" t="n">
        <f aca="false">L81*Сетка!F54</f>
        <v>4229.16666666667</v>
      </c>
      <c r="N81" s="0" t="n">
        <f aca="false">L81*Сетка!E54</f>
        <v>-604.166666666667</v>
      </c>
      <c r="O81" s="0" t="n">
        <f aca="false">L81*Сетка!F54^2</f>
        <v>740.104166666667</v>
      </c>
      <c r="P81" s="0" t="n">
        <f aca="false">L81*Сетка!E54*Сетка!F54</f>
        <v>-105.729166666667</v>
      </c>
      <c r="Q81" s="0" t="n">
        <f aca="false">L81*Сетка!E54^2</f>
        <v>15.1041666666667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$B$3+$B$4*Сетка!F55+$B$5*Сетка!E55</f>
        <v>-0.00145135063538619</v>
      </c>
      <c r="G82" s="0" t="n">
        <f aca="false">IF(Сетка!B55="бетон",IF(F82&gt;=0,0,IF(F82&gt;=-eb1,Ebr*F82,-Rb)),IF(ABS(F82)&lt;=es0,Es*F82,SIGN(F82)*Rs))</f>
        <v>-14.0297228087332</v>
      </c>
      <c r="H82" s="0" t="n">
        <f aca="false">G82*Сетка!G55*1000</f>
        <v>-35.074307021833</v>
      </c>
      <c r="I82" s="0" t="n">
        <f aca="false">H82*Сетка!F55</f>
        <v>-6.13800372882077</v>
      </c>
      <c r="J82" s="0" t="n">
        <f aca="false">H82*Сетка!E55</f>
        <v>-0.876857675545824</v>
      </c>
      <c r="K82" s="0" t="n">
        <f aca="false">IF(Сетка!B55="бетон",IF(F82&gt;=0,0,IF(F82&gt;=-eb1,Ebr,0)),IF(ABS(F82)&lt;=es0,Es,0))</f>
        <v>9666.66666666667</v>
      </c>
      <c r="L82" s="0" t="n">
        <f aca="false">K82*Сетка!G55*1000</f>
        <v>24166.6666666667</v>
      </c>
      <c r="M82" s="0" t="n">
        <f aca="false">L82*Сетка!F55</f>
        <v>4229.16666666667</v>
      </c>
      <c r="N82" s="0" t="n">
        <f aca="false">L82*Сетка!E55</f>
        <v>604.166666666666</v>
      </c>
      <c r="O82" s="0" t="n">
        <f aca="false">L82*Сетка!F55^2</f>
        <v>740.104166666667</v>
      </c>
      <c r="P82" s="0" t="n">
        <f aca="false">L82*Сетка!E55*Сетка!F55</f>
        <v>105.729166666667</v>
      </c>
      <c r="Q82" s="0" t="n">
        <f aca="false">L82*Сетка!E55^2</f>
        <v>15.1041666666667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$B$3+$B$4*Сетка!F56+$B$5*Сетка!E56</f>
        <v>-0.00175981096963803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K83" s="0" t="n">
        <f aca="false">IF(Сетка!B56="бетон",IF(F83&gt;=0,0,IF(F83&gt;=-eb1,Ebr,0)),IF(ABS(F83)&lt;=es0,Es,0))</f>
        <v>0</v>
      </c>
      <c r="L83" s="0" t="n">
        <f aca="false">K83*Сетка!G56*1000</f>
        <v>0</v>
      </c>
      <c r="M83" s="0" t="n">
        <f aca="false">L83*Сетка!F56</f>
        <v>0</v>
      </c>
      <c r="N83" s="0" t="n">
        <f aca="false">L83*Сетка!E56</f>
        <v>0</v>
      </c>
      <c r="O83" s="0" t="n">
        <f aca="false">L83*Сетка!F56^2</f>
        <v>0</v>
      </c>
      <c r="P83" s="0" t="n">
        <f aca="false">L83*Сетка!E56*Сетка!F56</f>
        <v>0</v>
      </c>
      <c r="Q83" s="0" t="n">
        <f aca="false">L83*Сетка!E56^2</f>
        <v>0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$B$3+$B$4*Сетка!F57+$B$5*Сетка!E57</f>
        <v>-0.00206827130388988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K84" s="0" t="n">
        <f aca="false">IF(Сетка!B57="бетон",IF(F84&gt;=0,0,IF(F84&gt;=-eb1,Ebr,0)),IF(ABS(F84)&lt;=es0,Es,0))</f>
        <v>0</v>
      </c>
      <c r="L84" s="0" t="n">
        <f aca="false">K84*Сетка!G57*1000</f>
        <v>0</v>
      </c>
      <c r="M84" s="0" t="n">
        <f aca="false">L84*Сетка!F57</f>
        <v>0</v>
      </c>
      <c r="N84" s="0" t="n">
        <f aca="false">L84*Сетка!E57</f>
        <v>0</v>
      </c>
      <c r="O84" s="0" t="n">
        <f aca="false">L84*Сетка!F57^2</f>
        <v>0</v>
      </c>
      <c r="P84" s="0" t="n">
        <f aca="false">L84*Сетка!E57*Сетка!F57</f>
        <v>0</v>
      </c>
      <c r="Q84" s="0" t="n">
        <f aca="false">L84*Сетка!E57^2</f>
        <v>0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$B$3+$B$4*Сетка!F58+$B$5*Сетка!E58</f>
        <v>-0.000814100745926614</v>
      </c>
      <c r="G85" s="0" t="n">
        <f aca="false">IF(Сетка!B58="бетон",IF(F85&gt;=0,0,IF(F85&gt;=-eb1,Ebr*F85,-Rb)),IF(ABS(F85)&lt;=es0,Es*F85,SIGN(F85)*Rs))</f>
        <v>-7.86964054395727</v>
      </c>
      <c r="H85" s="0" t="n">
        <f aca="false">G85*Сетка!G58*1000</f>
        <v>-19.6741013598932</v>
      </c>
      <c r="I85" s="0" t="n">
        <f aca="false">H85*Сетка!F58</f>
        <v>-4.42667280597596</v>
      </c>
      <c r="J85" s="0" t="n">
        <f aca="false">H85*Сетка!E58</f>
        <v>2.45926266998665</v>
      </c>
      <c r="K85" s="0" t="n">
        <f aca="false">IF(Сетка!B58="бетон",IF(F85&gt;=0,0,IF(F85&gt;=-eb1,Ebr,0)),IF(ABS(F85)&lt;=es0,Es,0))</f>
        <v>9666.66666666667</v>
      </c>
      <c r="L85" s="0" t="n">
        <f aca="false">K85*Сетка!G58*1000</f>
        <v>24166.6666666667</v>
      </c>
      <c r="M85" s="0" t="n">
        <f aca="false">L85*Сетка!F58</f>
        <v>5437.5</v>
      </c>
      <c r="N85" s="0" t="n">
        <f aca="false">L85*Сетка!E58</f>
        <v>-3020.83333333333</v>
      </c>
      <c r="O85" s="0" t="n">
        <f aca="false">L85*Сетка!F58^2</f>
        <v>1223.4375</v>
      </c>
      <c r="P85" s="0" t="n">
        <f aca="false">L85*Сетка!E58*Сетка!F58</f>
        <v>-679.6875</v>
      </c>
      <c r="Q85" s="0" t="n">
        <f aca="false">L85*Сетка!E58^2</f>
        <v>377.604166666667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$B$3+$B$4*Сетка!F59+$B$5*Сетка!E59</f>
        <v>-0.00112256108017846</v>
      </c>
      <c r="G86" s="0" t="n">
        <f aca="false">IF(Сетка!B59="бетон",IF(F86&gt;=0,0,IF(F86&gt;=-eb1,Ebr*F86,-Rb)),IF(ABS(F86)&lt;=es0,Es*F86,SIGN(F86)*Rs))</f>
        <v>-10.8514237750584</v>
      </c>
      <c r="H86" s="0" t="n">
        <f aca="false">G86*Сетка!G59*1000</f>
        <v>-27.128559437646</v>
      </c>
      <c r="I86" s="0" t="n">
        <f aca="false">H86*Сетка!F59</f>
        <v>-6.10392587347036</v>
      </c>
      <c r="J86" s="0" t="n">
        <f aca="false">H86*Сетка!E59</f>
        <v>2.03464195782345</v>
      </c>
      <c r="K86" s="0" t="n">
        <f aca="false">IF(Сетка!B59="бетон",IF(F86&gt;=0,0,IF(F86&gt;=-eb1,Ebr,0)),IF(ABS(F86)&lt;=es0,Es,0))</f>
        <v>9666.66666666667</v>
      </c>
      <c r="L86" s="0" t="n">
        <f aca="false">K86*Сетка!G59*1000</f>
        <v>24166.6666666667</v>
      </c>
      <c r="M86" s="0" t="n">
        <f aca="false">L86*Сетка!F59</f>
        <v>5437.5</v>
      </c>
      <c r="N86" s="0" t="n">
        <f aca="false">L86*Сетка!E59</f>
        <v>-1812.5</v>
      </c>
      <c r="O86" s="0" t="n">
        <f aca="false">L86*Сетка!F59^2</f>
        <v>1223.4375</v>
      </c>
      <c r="P86" s="0" t="n">
        <f aca="false">L86*Сетка!E59*Сетка!F59</f>
        <v>-407.8125</v>
      </c>
      <c r="Q86" s="0" t="n">
        <f aca="false">L86*Сетка!E59^2</f>
        <v>135.9375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$B$3+$B$4*Сетка!F60+$B$5*Сетка!E60</f>
        <v>-0.0014310214144303</v>
      </c>
      <c r="G87" s="0" t="n">
        <f aca="false">IF(Сетка!B60="бетон",IF(F87&gt;=0,0,IF(F87&gt;=-eb1,Ebr*F87,-Rb)),IF(ABS(F87)&lt;=es0,Es*F87,SIGN(F87)*Rs))</f>
        <v>-13.8332070061596</v>
      </c>
      <c r="H87" s="0" t="n">
        <f aca="false">G87*Сетка!G60*1000</f>
        <v>-34.5830175153989</v>
      </c>
      <c r="I87" s="0" t="n">
        <f aca="false">H87*Сетка!F60</f>
        <v>-7.78117894096476</v>
      </c>
      <c r="J87" s="0" t="n">
        <f aca="false">H87*Сетка!E60</f>
        <v>0.864575437884973</v>
      </c>
      <c r="K87" s="0" t="n">
        <f aca="false">IF(Сетка!B60="бетон",IF(F87&gt;=0,0,IF(F87&gt;=-eb1,Ebr,0)),IF(ABS(F87)&lt;=es0,Es,0))</f>
        <v>9666.66666666667</v>
      </c>
      <c r="L87" s="0" t="n">
        <f aca="false">K87*Сетка!G60*1000</f>
        <v>24166.6666666667</v>
      </c>
      <c r="M87" s="0" t="n">
        <f aca="false">L87*Сетка!F60</f>
        <v>5437.5</v>
      </c>
      <c r="N87" s="0" t="n">
        <f aca="false">L87*Сетка!E60</f>
        <v>-604.166666666667</v>
      </c>
      <c r="O87" s="0" t="n">
        <f aca="false">L87*Сетка!F60^2</f>
        <v>1223.4375</v>
      </c>
      <c r="P87" s="0" t="n">
        <f aca="false">L87*Сетка!E60*Сетка!F60</f>
        <v>-135.9375</v>
      </c>
      <c r="Q87" s="0" t="n">
        <f aca="false">L87*Сетка!E60^2</f>
        <v>15.1041666666667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$B$3+$B$4*Сетка!F61+$B$5*Сетка!E61</f>
        <v>-0.00173948174868214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K88" s="0" t="n">
        <f aca="false">IF(Сетка!B61="бетон",IF(F88&gt;=0,0,IF(F88&gt;=-eb1,Ebr,0)),IF(ABS(F88)&lt;=es0,Es,0))</f>
        <v>0</v>
      </c>
      <c r="L88" s="0" t="n">
        <f aca="false">K88*Сетка!G61*1000</f>
        <v>0</v>
      </c>
      <c r="M88" s="0" t="n">
        <f aca="false">L88*Сетка!F61</f>
        <v>0</v>
      </c>
      <c r="N88" s="0" t="n">
        <f aca="false">L88*Сетка!E61</f>
        <v>0</v>
      </c>
      <c r="O88" s="0" t="n">
        <f aca="false">L88*Сетка!F61^2</f>
        <v>0</v>
      </c>
      <c r="P88" s="0" t="n">
        <f aca="false">L88*Сетка!E61*Сетка!F61</f>
        <v>0</v>
      </c>
      <c r="Q88" s="0" t="n">
        <f aca="false">L88*Сетка!E61^2</f>
        <v>0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$B$3+$B$4*Сетка!F62+$B$5*Сетка!E62</f>
        <v>-0.00204794208293399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K89" s="0" t="n">
        <f aca="false">IF(Сетка!B62="бетон",IF(F89&gt;=0,0,IF(F89&gt;=-eb1,Ebr,0)),IF(ABS(F89)&lt;=es0,Es,0))</f>
        <v>0</v>
      </c>
      <c r="L89" s="0" t="n">
        <f aca="false">K89*Сетка!G62*1000</f>
        <v>0</v>
      </c>
      <c r="M89" s="0" t="n">
        <f aca="false">L89*Сетка!F62</f>
        <v>0</v>
      </c>
      <c r="N89" s="0" t="n">
        <f aca="false">L89*Сетка!E62</f>
        <v>0</v>
      </c>
      <c r="O89" s="0" t="n">
        <f aca="false">L89*Сетка!F62^2</f>
        <v>0</v>
      </c>
      <c r="P89" s="0" t="n">
        <f aca="false">L89*Сетка!E62*Сетка!F62</f>
        <v>0</v>
      </c>
      <c r="Q89" s="0" t="n">
        <f aca="false">L89*Сетка!E62^2</f>
        <v>0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$B$3+$B$4*Сетка!F63+$B$5*Сетка!E63</f>
        <v>-0.00235640241718583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K90" s="0" t="n">
        <f aca="false">IF(Сетка!B63="бетон",IF(F90&gt;=0,0,IF(F90&gt;=-eb1,Ebr,0)),IF(ABS(F90)&lt;=es0,Es,0))</f>
        <v>0</v>
      </c>
      <c r="L90" s="0" t="n">
        <f aca="false">K90*Сетка!G63*1000</f>
        <v>0</v>
      </c>
      <c r="M90" s="0" t="n">
        <f aca="false">L90*Сетка!F63</f>
        <v>0</v>
      </c>
      <c r="N90" s="0" t="n">
        <f aca="false">L90*Сетка!E63</f>
        <v>0</v>
      </c>
      <c r="O90" s="0" t="n">
        <f aca="false">L90*Сетка!F63^2</f>
        <v>0</v>
      </c>
      <c r="P90" s="0" t="n">
        <f aca="false">L90*Сетка!E63*Сетка!F63</f>
        <v>0</v>
      </c>
      <c r="Q90" s="0" t="n">
        <f aca="false">L90*Сетка!E63^2</f>
        <v>0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$B$3+$B$4*Сетка!F64+$B$5*Сетка!E64</f>
        <v>0.00148078354996306</v>
      </c>
      <c r="G91" s="0" t="n">
        <f aca="false">IF(Сетка!B64="бетон",IF(F91&gt;=0,0,IF(F91&gt;=-eb1,Ebr*F91,-Rb)),IF(ABS(F91)&lt;=es0,Es*F91,SIGN(F91)*Rs))</f>
        <v>296.156709992611</v>
      </c>
      <c r="H91" s="0" t="n">
        <f aca="false">G91*Сетка!G64*1000</f>
        <v>93.040374442411</v>
      </c>
      <c r="I91" s="0" t="n">
        <f aca="false">H91*Сетка!F64</f>
        <v>-18.6080748884822</v>
      </c>
      <c r="J91" s="0" t="n">
        <f aca="false">H91*Сетка!E64</f>
        <v>-9.3040374442411</v>
      </c>
      <c r="K91" s="0" t="n">
        <f aca="false">IF(Сетка!B64="бетон",IF(F91&gt;=0,0,IF(F91&gt;=-eb1,Ebr,0)),IF(ABS(F91)&lt;=es0,Es,0))</f>
        <v>200000</v>
      </c>
      <c r="L91" s="0" t="n">
        <f aca="false">K91*Сетка!G64*1000</f>
        <v>62831.8530717959</v>
      </c>
      <c r="M91" s="0" t="n">
        <f aca="false">L91*Сетка!F64</f>
        <v>-12566.3706143592</v>
      </c>
      <c r="N91" s="0" t="n">
        <f aca="false">L91*Сетка!E64</f>
        <v>-6283.18530717959</v>
      </c>
      <c r="O91" s="0" t="n">
        <f aca="false">L91*Сетка!F64^2</f>
        <v>2513.27412287184</v>
      </c>
      <c r="P91" s="0" t="n">
        <f aca="false">L91*Сетка!E64*Сетка!F64</f>
        <v>1256.63706143592</v>
      </c>
      <c r="Q91" s="0" t="n">
        <f aca="false">L91*Сетка!E64^2</f>
        <v>628.318530717959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$B$3+$B$4*Сетка!F65+$B$5*Сетка!E65</f>
        <v>0.000246942212955683</v>
      </c>
      <c r="G92" s="0" t="n">
        <f aca="false">IF(Сетка!B65="бетон",IF(F92&gt;=0,0,IF(F92&gt;=-eb1,Ebr*F92,-Rb)),IF(ABS(F92)&lt;=es0,Es*F92,SIGN(F92)*Rs))</f>
        <v>49.3884425911365</v>
      </c>
      <c r="H92" s="0" t="n">
        <f aca="false">G92*Сетка!G65*1000</f>
        <v>15.5158368416556</v>
      </c>
      <c r="I92" s="0" t="n">
        <f aca="false">H92*Сетка!F65</f>
        <v>-3.10316736833112</v>
      </c>
      <c r="J92" s="0" t="n">
        <f aca="false">H92*Сетка!E65</f>
        <v>1.55158368416556</v>
      </c>
      <c r="K92" s="0" t="n">
        <f aca="false">IF(Сетка!B65="бетон",IF(F92&gt;=0,0,IF(F92&gt;=-eb1,Ebr,0)),IF(ABS(F92)&lt;=es0,Es,0))</f>
        <v>200000</v>
      </c>
      <c r="L92" s="0" t="n">
        <f aca="false">K92*Сетка!G65*1000</f>
        <v>62831.8530717959</v>
      </c>
      <c r="M92" s="0" t="n">
        <f aca="false">L92*Сетка!F65</f>
        <v>-12566.3706143592</v>
      </c>
      <c r="N92" s="0" t="n">
        <f aca="false">L92*Сетка!E65</f>
        <v>6283.18530717959</v>
      </c>
      <c r="O92" s="0" t="n">
        <f aca="false">L92*Сетка!F65^2</f>
        <v>2513.27412287184</v>
      </c>
      <c r="P92" s="0" t="n">
        <f aca="false">L92*Сетка!E65*Сетка!F65</f>
        <v>-1256.63706143592</v>
      </c>
      <c r="Q92" s="0" t="n">
        <f aca="false">L92*Сетка!E65^2</f>
        <v>628.318530717959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$B$3+$B$4*Сетка!F66+$B$5*Сетка!E66</f>
        <v>-0.000824265356404559</v>
      </c>
      <c r="G93" s="0" t="n">
        <f aca="false">IF(Сетка!B66="бетон",IF(F93&gt;=0,0,IF(F93&gt;=-eb1,Ebr*F93,-Rb)),IF(ABS(F93)&lt;=es0,Es*F93,SIGN(F93)*Rs))</f>
        <v>-164.853071280912</v>
      </c>
      <c r="H93" s="0" t="n">
        <f aca="false">G93*Сетка!G66*1000</f>
        <v>-51.7901197657827</v>
      </c>
      <c r="I93" s="0" t="n">
        <f aca="false">H93*Сетка!F66</f>
        <v>-10.3580239531565</v>
      </c>
      <c r="J93" s="0" t="n">
        <f aca="false">H93*Сетка!E66</f>
        <v>5.17901197657827</v>
      </c>
      <c r="K93" s="0" t="n">
        <f aca="false">IF(Сетка!B66="бетон",IF(F93&gt;=0,0,IF(F93&gt;=-eb1,Ebr,0)),IF(ABS(F93)&lt;=es0,Es,0))</f>
        <v>200000</v>
      </c>
      <c r="L93" s="0" t="n">
        <f aca="false">K93*Сетка!G66*1000</f>
        <v>62831.8530717959</v>
      </c>
      <c r="M93" s="0" t="n">
        <f aca="false">L93*Сетка!F66</f>
        <v>12566.3706143592</v>
      </c>
      <c r="N93" s="0" t="n">
        <f aca="false">L93*Сетка!E66</f>
        <v>-6283.18530717959</v>
      </c>
      <c r="O93" s="0" t="n">
        <f aca="false">L93*Сетка!F66^2</f>
        <v>2513.27412287184</v>
      </c>
      <c r="P93" s="0" t="n">
        <f aca="false">L93*Сетка!E66*Сетка!F66</f>
        <v>-1256.63706143592</v>
      </c>
      <c r="Q93" s="0" t="n">
        <f aca="false">L93*Сетка!E66^2</f>
        <v>628.318530717959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$B$3+$B$4*Сетка!F67+$B$5*Сетка!E67</f>
        <v>-0.00205810669341193</v>
      </c>
      <c r="G94" s="0" t="n">
        <f aca="false">IF(Сетка!B67="бетон",IF(F94&gt;=0,0,IF(F94&gt;=-eb1,Ebr*F94,-Rb)),IF(ABS(F94)&lt;=es0,Es*F94,SIGN(F94)*Rs))</f>
        <v>-411.621338682386</v>
      </c>
      <c r="H94" s="0" t="n">
        <f aca="false">G94*Сетка!G67*1000</f>
        <v>-129.314657366538</v>
      </c>
      <c r="I94" s="0" t="n">
        <f aca="false">H94*Сетка!F67</f>
        <v>-25.8629314733076</v>
      </c>
      <c r="J94" s="0" t="n">
        <f aca="false">H94*Сетка!E67</f>
        <v>-12.9314657366538</v>
      </c>
      <c r="K94" s="0" t="n">
        <f aca="false">IF(Сетка!B67="бетон",IF(F94&gt;=0,0,IF(F94&gt;=-eb1,Ebr,0)),IF(ABS(F94)&lt;=es0,Es,0))</f>
        <v>200000</v>
      </c>
      <c r="L94" s="0" t="n">
        <f aca="false">K94*Сетка!G67*1000</f>
        <v>62831.8530717959</v>
      </c>
      <c r="M94" s="0" t="n">
        <f aca="false">L94*Сетка!F67</f>
        <v>12566.3706143592</v>
      </c>
      <c r="N94" s="0" t="n">
        <f aca="false">L94*Сетка!E67</f>
        <v>6283.18530717959</v>
      </c>
      <c r="O94" s="0" t="n">
        <f aca="false">L94*Сетка!F67^2</f>
        <v>2513.27412287184</v>
      </c>
      <c r="P94" s="0" t="n">
        <f aca="false">L94*Сетка!E67*Сетка!F67</f>
        <v>1256.63706143592</v>
      </c>
      <c r="Q94" s="0" t="n">
        <f aca="false">L94*Сетка!E67^2</f>
        <v>628.318530717959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-825.038144199913</v>
      </c>
      <c r="I96" s="4" t="n">
        <f aca="false">SUM(I31:I94)</f>
        <v>-153.115883660128</v>
      </c>
      <c r="J96" s="4" t="n">
        <f aca="false">SUM(J31:J94)</f>
        <v>-47.89621579246</v>
      </c>
      <c r="K96" s="4" t="n">
        <f aca="false">SUM(K31:K94)</f>
        <v>1090000</v>
      </c>
      <c r="L96" s="4" t="n">
        <f aca="false">SUM(L31:L94)</f>
        <v>976327.412287183</v>
      </c>
      <c r="M96" s="4" t="n">
        <f aca="false">SUM(M31:M94)</f>
        <v>42291.6666666667</v>
      </c>
      <c r="N96" s="4" t="n">
        <f aca="false">SUM(N31:N94)</f>
        <v>13291.6666666667</v>
      </c>
      <c r="O96" s="4" t="n">
        <f aca="false">SUM(O31:O94)</f>
        <v>21260.388158154</v>
      </c>
      <c r="P96" s="4" t="n">
        <f aca="false">SUM(P31:P94)</f>
        <v>-3776.04166666667</v>
      </c>
      <c r="Q96" s="4" t="n">
        <f aca="false">SUM(Q31:Q94)</f>
        <v>7437.23245620517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7" min="6" style="0" width="12"/>
  </cols>
  <sheetData>
    <row r="1" customFormat="false" ht="15" hidden="false" customHeight="false" outlineLevel="0" collapsed="false">
      <c r="A1" s="5" t="s">
        <v>109</v>
      </c>
    </row>
    <row r="2" customFormat="false" ht="15" hidden="false" customHeight="false" outlineLevel="0" collapsed="false">
      <c r="E2" s="4" t="s">
        <v>63</v>
      </c>
      <c r="F2" s="4" t="s">
        <v>64</v>
      </c>
      <c r="G2" s="4" t="s">
        <v>65</v>
      </c>
      <c r="I2" s="4" t="s">
        <v>103</v>
      </c>
    </row>
    <row r="3" customFormat="false" ht="15" hidden="false" customHeight="false" outlineLevel="0" collapsed="false">
      <c r="A3" s="0" t="s">
        <v>67</v>
      </c>
      <c r="B3" s="3" t="n">
        <f aca="false">Н2!B15</f>
        <v>-0.000229549663326432</v>
      </c>
      <c r="D3" s="0" t="s">
        <v>68</v>
      </c>
      <c r="E3" s="0" t="n">
        <f aca="false">$H$96</f>
        <v>-800.831237332095</v>
      </c>
      <c r="F3" s="0" t="n">
        <f aca="false">N0</f>
        <v>-800</v>
      </c>
      <c r="G3" s="0" t="n">
        <f aca="false">F3-E3</f>
        <v>0.831237332094474</v>
      </c>
      <c r="I3" s="0" t="n">
        <f aca="false">$L$96</f>
        <v>768495.559215387</v>
      </c>
      <c r="J3" s="0" t="n">
        <f aca="false">$M$96</f>
        <v>29725.2960523075</v>
      </c>
      <c r="K3" s="0" t="n">
        <f aca="false">$N$96</f>
        <v>-3866.51864051293</v>
      </c>
    </row>
    <row r="4" customFormat="false" ht="15" hidden="false" customHeight="false" outlineLevel="0" collapsed="false">
      <c r="A4" s="0" t="s">
        <v>69</v>
      </c>
      <c r="B4" s="3" t="n">
        <f aca="false">Н2!B16</f>
        <v>-0.00632359986259178</v>
      </c>
      <c r="D4" s="0" t="s">
        <v>70</v>
      </c>
      <c r="E4" s="0" t="n">
        <f aca="false">$I$96</f>
        <v>-159.347972771529</v>
      </c>
      <c r="F4" s="0" t="n">
        <f aca="false">Mx0</f>
        <v>-160</v>
      </c>
      <c r="G4" s="0" t="n">
        <f aca="false">F4-E4</f>
        <v>-0.652027228470899</v>
      </c>
      <c r="I4" s="0" t="n">
        <f aca="false">$M$96</f>
        <v>29725.2960523075</v>
      </c>
      <c r="J4" s="0" t="n">
        <f aca="false">$O$96</f>
        <v>16239.8223686155</v>
      </c>
      <c r="K4" s="0" t="n">
        <f aca="false">$P$96</f>
        <v>-4791.01206143592</v>
      </c>
    </row>
    <row r="5" customFormat="false" ht="15" hidden="false" customHeight="false" outlineLevel="0" collapsed="false">
      <c r="A5" s="0" t="s">
        <v>71</v>
      </c>
      <c r="B5" s="3" t="n">
        <f aca="false">Н2!B17</f>
        <v>-0.00684254247205015</v>
      </c>
      <c r="D5" s="0" t="s">
        <v>72</v>
      </c>
      <c r="E5" s="0" t="n">
        <f aca="false">$J$96</f>
        <v>-49.9313963667373</v>
      </c>
      <c r="F5" s="0" t="n">
        <f aca="false">My0</f>
        <v>-50</v>
      </c>
      <c r="G5" s="0" t="n">
        <f aca="false">F5-E5</f>
        <v>-0.0686036332626969</v>
      </c>
      <c r="I5" s="0" t="n">
        <f aca="false">$N$96</f>
        <v>-3866.51864051293</v>
      </c>
      <c r="J5" s="0" t="n">
        <f aca="false">$P$96</f>
        <v>-4791.01206143592</v>
      </c>
      <c r="K5" s="0" t="n">
        <f aca="false">$Q$96</f>
        <v>5751.62225882054</v>
      </c>
    </row>
    <row r="6" customFormat="false" ht="15" hidden="false" customHeight="false" outlineLevel="0" collapsed="false">
      <c r="D6" s="0" t="s">
        <v>73</v>
      </c>
      <c r="G6" s="6" t="n">
        <f aca="false">SQRT(G3^2+G4^2+G5^2)/SQRT(F3^2+F4^2+F5^2)</f>
        <v>0.00129522020178033</v>
      </c>
    </row>
    <row r="8" customFormat="false" ht="15" hidden="false" customHeight="false" outlineLevel="0" collapsed="false">
      <c r="A8" s="4" t="s">
        <v>104</v>
      </c>
      <c r="D8" s="4" t="s">
        <v>75</v>
      </c>
    </row>
    <row r="9" customFormat="false" ht="15" hidden="false" customHeight="false" outlineLevel="0" collapsed="false">
      <c r="A9" s="4" t="s">
        <v>76</v>
      </c>
      <c r="B9" s="0" t="n">
        <f aca="false">($I$3*($J$4*$K$5-$K$4*$J$5)-$J$3*($I$4*$K$5-$K$4*$I$5)+$K$3*($I$4*$J$5-$J$4*$I$5))</f>
        <v>49918101283031.5</v>
      </c>
      <c r="D9" s="0" t="s">
        <v>77</v>
      </c>
      <c r="G9" s="0" t="n">
        <f aca="false">B3+B4*h_sec/2+B5*b_sec/2</f>
        <v>-0.0028368309997819</v>
      </c>
    </row>
    <row r="10" customFormat="false" ht="15" hidden="false" customHeight="false" outlineLevel="0" collapsed="false">
      <c r="A10" s="0" t="s">
        <v>105</v>
      </c>
      <c r="B10" s="0" t="n">
        <f aca="false">($G$3*($J$4*$K$5-$K$4*$J$5)-$J$3*($G$4*$K$5-$K$4*$G$5)+$K$3*($G$4*$J$5-$J$4*$G$5))/$B$9</f>
        <v>3.27380385758735E-006</v>
      </c>
      <c r="D10" s="0" t="s">
        <v>79</v>
      </c>
      <c r="G10" s="0" t="n">
        <f aca="false">MIN(B3+B4*h_sec/2+B5*b_sec/2,B3+B4*h_sec/2-B5*b_sec/2,B3-B4*h_sec/2+B5*b_sec/2,B3-B4*h_sec/2-B5*b_sec/2)</f>
        <v>-0.0028368309997819</v>
      </c>
    </row>
    <row r="11" customFormat="false" ht="15" hidden="false" customHeight="false" outlineLevel="0" collapsed="false">
      <c r="A11" s="0" t="s">
        <v>106</v>
      </c>
      <c r="B11" s="0" t="n">
        <f aca="false">($I$3*($G$4*$K$5-$K$4*$G$5)-$G$3*($I$4*$K$5-$K$4*$I$5)+$K$3*($I$4*$G$5-$G$4*$I$5))/$B$9</f>
        <v>-6.49803849256027E-005</v>
      </c>
      <c r="D11" s="0" t="s">
        <v>81</v>
      </c>
      <c r="G11" s="0" t="str">
        <f aca="false">IF(-G10&lt;=eb2,"выполнено","НАРУШЕНО")</f>
        <v>выполнено</v>
      </c>
    </row>
    <row r="12" customFormat="false" ht="15" hidden="false" customHeight="false" outlineLevel="0" collapsed="false">
      <c r="A12" s="0" t="s">
        <v>107</v>
      </c>
      <c r="B12" s="0" t="n">
        <f aca="false">($I$3*($J$4*$G$5-$G$4*$J$5)-$J$3*($I$4*$G$5-$G$4*$I$5)+$G$3*($I$4*$J$5-$J$4*$I$5))/$B$9</f>
        <v>-6.38545441669143E-005</v>
      </c>
      <c r="D12" s="0" t="s">
        <v>83</v>
      </c>
      <c r="G12" s="0" t="n">
        <f aca="false">MAX(F91:F94)</f>
        <v>0.00171942455639694</v>
      </c>
    </row>
    <row r="13" customFormat="false" ht="15" hidden="false" customHeight="false" outlineLevel="0" collapsed="false">
      <c r="D13" s="0" t="s">
        <v>84</v>
      </c>
      <c r="G13" s="0" t="str">
        <f aca="false">IF(G12&lt;=es2,"выполнено","НАРУШЕНО")</f>
        <v>выполнено</v>
      </c>
    </row>
    <row r="14" customFormat="false" ht="15" hidden="false" customHeight="false" outlineLevel="0" collapsed="false">
      <c r="A14" s="4" t="s">
        <v>85</v>
      </c>
    </row>
    <row r="15" customFormat="false" ht="15" hidden="false" customHeight="false" outlineLevel="0" collapsed="false">
      <c r="A15" s="0" t="s">
        <v>86</v>
      </c>
      <c r="B15" s="6" t="n">
        <f aca="false">$B$3+$B$10</f>
        <v>-0.000226275859468844</v>
      </c>
    </row>
    <row r="16" customFormat="false" ht="15" hidden="false" customHeight="false" outlineLevel="0" collapsed="false">
      <c r="A16" s="0" t="s">
        <v>87</v>
      </c>
      <c r="B16" s="6" t="n">
        <f aca="false">$B$4+$B$11</f>
        <v>-0.00638858024751739</v>
      </c>
    </row>
    <row r="17" customFormat="false" ht="15" hidden="false" customHeight="false" outlineLevel="0" collapsed="false">
      <c r="A17" s="0" t="s">
        <v>88</v>
      </c>
      <c r="B17" s="6" t="n">
        <f aca="false">$B$5+$B$12</f>
        <v>-0.00690639701621706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K30" s="2" t="s">
        <v>94</v>
      </c>
      <c r="L30" s="2" t="s">
        <v>95</v>
      </c>
      <c r="M30" s="2" t="s">
        <v>96</v>
      </c>
      <c r="N30" s="2" t="s">
        <v>97</v>
      </c>
      <c r="O30" s="2" t="s">
        <v>98</v>
      </c>
      <c r="P30" s="2" t="s">
        <v>99</v>
      </c>
      <c r="Q30" s="2" t="s">
        <v>100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$B$3+$B$4*Сетка!F4+$B$5*Сетка!E4</f>
        <v>0.00204857811476299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K31" s="0" t="n">
        <f aca="false">IF(Сетка!B4="бетон",IF(F31&gt;=0,0,IF(F31&gt;=-eb1,Ebr,0)),IF(ABS(F31)&lt;=es0,Es,0))</f>
        <v>0</v>
      </c>
      <c r="L31" s="0" t="n">
        <f aca="false">K31*Сетка!G4*1000</f>
        <v>0</v>
      </c>
      <c r="M31" s="0" t="n">
        <f aca="false">L31*Сетка!F4</f>
        <v>-0</v>
      </c>
      <c r="N31" s="0" t="n">
        <f aca="false">L31*Сетка!E4</f>
        <v>-0</v>
      </c>
      <c r="O31" s="0" t="n">
        <f aca="false">L31*Сетка!F4^2</f>
        <v>0</v>
      </c>
      <c r="P31" s="0" t="n">
        <f aca="false">L31*Сетка!E4*Сетка!F4</f>
        <v>0</v>
      </c>
      <c r="Q31" s="0" t="n">
        <f aca="false">L31*Сетка!E4^2</f>
        <v>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$B$3+$B$4*Сетка!F5+$B$5*Сетка!E5</f>
        <v>0.00170645099116048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K32" s="0" t="n">
        <f aca="false">IF(Сетка!B5="бетон",IF(F32&gt;=0,0,IF(F32&gt;=-eb1,Ebr,0)),IF(ABS(F32)&lt;=es0,Es,0))</f>
        <v>0</v>
      </c>
      <c r="L32" s="0" t="n">
        <f aca="false">K32*Сетка!G5*1000</f>
        <v>0</v>
      </c>
      <c r="M32" s="0" t="n">
        <f aca="false">L32*Сетка!F5</f>
        <v>-0</v>
      </c>
      <c r="N32" s="0" t="n">
        <f aca="false">L32*Сетка!E5</f>
        <v>-0</v>
      </c>
      <c r="O32" s="0" t="n">
        <f aca="false">L32*Сетка!F5^2</f>
        <v>0</v>
      </c>
      <c r="P32" s="0" t="n">
        <f aca="false">L32*Сетка!E5*Сетка!F5</f>
        <v>0</v>
      </c>
      <c r="Q32" s="0" t="n">
        <f aca="false">L32*Сетка!E5^2</f>
        <v>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$B$3+$B$4*Сетка!F6+$B$5*Сетка!E6</f>
        <v>0.00136432386755797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K33" s="0" t="n">
        <f aca="false">IF(Сетка!B6="бетон",IF(F33&gt;=0,0,IF(F33&gt;=-eb1,Ebr,0)),IF(ABS(F33)&lt;=es0,Es,0))</f>
        <v>0</v>
      </c>
      <c r="L33" s="0" t="n">
        <f aca="false">K33*Сетка!G6*1000</f>
        <v>0</v>
      </c>
      <c r="M33" s="0" t="n">
        <f aca="false">L33*Сетка!F6</f>
        <v>-0</v>
      </c>
      <c r="N33" s="0" t="n">
        <f aca="false">L33*Сетка!E6</f>
        <v>-0</v>
      </c>
      <c r="O33" s="0" t="n">
        <f aca="false">L33*Сетка!F6^2</f>
        <v>0</v>
      </c>
      <c r="P33" s="0" t="n">
        <f aca="false">L33*Сетка!E6*Сетка!F6</f>
        <v>0</v>
      </c>
      <c r="Q33" s="0" t="n">
        <f aca="false">L33*Сетка!E6^2</f>
        <v>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$B$3+$B$4*Сетка!F7+$B$5*Сетка!E7</f>
        <v>0.00102219674395547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K34" s="0" t="n">
        <f aca="false">IF(Сетка!B7="бетон",IF(F34&gt;=0,0,IF(F34&gt;=-eb1,Ebr,0)),IF(ABS(F34)&lt;=es0,Es,0))</f>
        <v>0</v>
      </c>
      <c r="L34" s="0" t="n">
        <f aca="false">K34*Сетка!G7*1000</f>
        <v>0</v>
      </c>
      <c r="M34" s="0" t="n">
        <f aca="false">L34*Сетка!F7</f>
        <v>-0</v>
      </c>
      <c r="N34" s="0" t="n">
        <f aca="false">L34*Сетка!E7</f>
        <v>0</v>
      </c>
      <c r="O34" s="0" t="n">
        <f aca="false">L34*Сетка!F7^2</f>
        <v>0</v>
      </c>
      <c r="P34" s="0" t="n">
        <f aca="false">L34*Сетка!E7*Сетка!F7</f>
        <v>-0</v>
      </c>
      <c r="Q34" s="0" t="n">
        <f aca="false">L34*Сетка!E7^2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$B$3+$B$4*Сетка!F8+$B$5*Сетка!E8</f>
        <v>0.000680069620352959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K35" s="0" t="n">
        <f aca="false">IF(Сетка!B8="бетон",IF(F35&gt;=0,0,IF(F35&gt;=-eb1,Ebr,0)),IF(ABS(F35)&lt;=es0,Es,0))</f>
        <v>0</v>
      </c>
      <c r="L35" s="0" t="n">
        <f aca="false">K35*Сетка!G8*1000</f>
        <v>0</v>
      </c>
      <c r="M35" s="0" t="n">
        <f aca="false">L35*Сетка!F8</f>
        <v>-0</v>
      </c>
      <c r="N35" s="0" t="n">
        <f aca="false">L35*Сетка!E8</f>
        <v>0</v>
      </c>
      <c r="O35" s="0" t="n">
        <f aca="false">L35*Сетка!F8^2</f>
        <v>0</v>
      </c>
      <c r="P35" s="0" t="n">
        <f aca="false">L35*Сетка!E8*Сетка!F8</f>
        <v>-0</v>
      </c>
      <c r="Q35" s="0" t="n">
        <f aca="false">L35*Сетка!E8^2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$B$3+$B$4*Сетка!F9+$B$5*Сетка!E9</f>
        <v>0.000337942496750451</v>
      </c>
      <c r="G36" s="0" t="n">
        <f aca="false">IF(Сетка!B9="бетон",IF(F36&gt;=0,0,IF(F36&gt;=-eb1,Ebr*F36,-Rb)),IF(ABS(F36)&lt;=es0,Es*F36,SIGN(F36)*Rs))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K36" s="0" t="n">
        <f aca="false">IF(Сетка!B9="бетон",IF(F36&gt;=0,0,IF(F36&gt;=-eb1,Ebr,0)),IF(ABS(F36)&lt;=es0,Es,0))</f>
        <v>0</v>
      </c>
      <c r="L36" s="0" t="n">
        <f aca="false">K36*Сетка!G9*1000</f>
        <v>0</v>
      </c>
      <c r="M36" s="0" t="n">
        <f aca="false">L36*Сетка!F9</f>
        <v>-0</v>
      </c>
      <c r="N36" s="0" t="n">
        <f aca="false">L36*Сетка!E9</f>
        <v>0</v>
      </c>
      <c r="O36" s="0" t="n">
        <f aca="false">L36*Сетка!F9^2</f>
        <v>0</v>
      </c>
      <c r="P36" s="0" t="n">
        <f aca="false">L36*Сетка!E9*Сетка!F9</f>
        <v>-0</v>
      </c>
      <c r="Q36" s="0" t="n">
        <f aca="false">L36*Сетка!E9^2</f>
        <v>0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$B$3+$B$4*Сетка!F10+$B$5*Сетка!E10</f>
        <v>0.0017323981216334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K37" s="0" t="n">
        <f aca="false">IF(Сетка!B10="бетон",IF(F37&gt;=0,0,IF(F37&gt;=-eb1,Ebr,0)),IF(ABS(F37)&lt;=es0,Es,0))</f>
        <v>0</v>
      </c>
      <c r="L37" s="0" t="n">
        <f aca="false">K37*Сетка!G10*1000</f>
        <v>0</v>
      </c>
      <c r="M37" s="0" t="n">
        <f aca="false">L37*Сетка!F10</f>
        <v>-0</v>
      </c>
      <c r="N37" s="0" t="n">
        <f aca="false">L37*Сетка!E10</f>
        <v>-0</v>
      </c>
      <c r="O37" s="0" t="n">
        <f aca="false">L37*Сетка!F10^2</f>
        <v>0</v>
      </c>
      <c r="P37" s="0" t="n">
        <f aca="false">L37*Сетка!E10*Сетка!F10</f>
        <v>0</v>
      </c>
      <c r="Q37" s="0" t="n">
        <f aca="false">L37*Сетка!E10^2</f>
        <v>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$B$3+$B$4*Сетка!F11+$B$5*Сетка!E11</f>
        <v>0.00139027099803089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K38" s="0" t="n">
        <f aca="false">IF(Сетка!B11="бетон",IF(F38&gt;=0,0,IF(F38&gt;=-eb1,Ebr,0)),IF(ABS(F38)&lt;=es0,Es,0))</f>
        <v>0</v>
      </c>
      <c r="L38" s="0" t="n">
        <f aca="false">K38*Сетка!G11*1000</f>
        <v>0</v>
      </c>
      <c r="M38" s="0" t="n">
        <f aca="false">L38*Сетка!F11</f>
        <v>-0</v>
      </c>
      <c r="N38" s="0" t="n">
        <f aca="false">L38*Сетка!E11</f>
        <v>-0</v>
      </c>
      <c r="O38" s="0" t="n">
        <f aca="false">L38*Сетка!F11^2</f>
        <v>0</v>
      </c>
      <c r="P38" s="0" t="n">
        <f aca="false">L38*Сетка!E11*Сетка!F11</f>
        <v>0</v>
      </c>
      <c r="Q38" s="0" t="n">
        <f aca="false">L38*Сетка!E11^2</f>
        <v>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$B$3+$B$4*Сетка!F12+$B$5*Сетка!E12</f>
        <v>0.00104814387442838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K39" s="0" t="n">
        <f aca="false">IF(Сетка!B12="бетон",IF(F39&gt;=0,0,IF(F39&gt;=-eb1,Ebr,0)),IF(ABS(F39)&lt;=es0,Es,0))</f>
        <v>0</v>
      </c>
      <c r="L39" s="0" t="n">
        <f aca="false">K39*Сетка!G12*1000</f>
        <v>0</v>
      </c>
      <c r="M39" s="0" t="n">
        <f aca="false">L39*Сетка!F12</f>
        <v>-0</v>
      </c>
      <c r="N39" s="0" t="n">
        <f aca="false">L39*Сетка!E12</f>
        <v>-0</v>
      </c>
      <c r="O39" s="0" t="n">
        <f aca="false">L39*Сетка!F12^2</f>
        <v>0</v>
      </c>
      <c r="P39" s="0" t="n">
        <f aca="false">L39*Сетка!E12*Сетка!F12</f>
        <v>0</v>
      </c>
      <c r="Q39" s="0" t="n">
        <f aca="false">L39*Сетка!E12^2</f>
        <v>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$B$3+$B$4*Сетка!F13+$B$5*Сетка!E13</f>
        <v>0.000706016750825877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K40" s="0" t="n">
        <f aca="false">IF(Сетка!B13="бетон",IF(F40&gt;=0,0,IF(F40&gt;=-eb1,Ebr,0)),IF(ABS(F40)&lt;=es0,Es,0))</f>
        <v>0</v>
      </c>
      <c r="L40" s="0" t="n">
        <f aca="false">K40*Сетка!G13*1000</f>
        <v>0</v>
      </c>
      <c r="M40" s="0" t="n">
        <f aca="false">L40*Сетка!F13</f>
        <v>-0</v>
      </c>
      <c r="N40" s="0" t="n">
        <f aca="false">L40*Сетка!E13</f>
        <v>0</v>
      </c>
      <c r="O40" s="0" t="n">
        <f aca="false">L40*Сетка!F13^2</f>
        <v>0</v>
      </c>
      <c r="P40" s="0" t="n">
        <f aca="false">L40*Сетка!E13*Сетка!F13</f>
        <v>-0</v>
      </c>
      <c r="Q40" s="0" t="n">
        <f aca="false">L40*Сетка!E13^2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$B$3+$B$4*Сетка!F14+$B$5*Сетка!E14</f>
        <v>0.000363889627223369</v>
      </c>
      <c r="G41" s="0" t="n">
        <f aca="false">IF(Сетка!B14="бетон",IF(F41&gt;=0,0,IF(F41&gt;=-eb1,Ebr*F41,-Rb)),IF(ABS(F41)&lt;=es0,Es*F41,SIGN(F41)*Rs))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K41" s="0" t="n">
        <f aca="false">IF(Сетка!B14="бетон",IF(F41&gt;=0,0,IF(F41&gt;=-eb1,Ebr,0)),IF(ABS(F41)&lt;=es0,Es,0))</f>
        <v>0</v>
      </c>
      <c r="L41" s="0" t="n">
        <f aca="false">K41*Сетка!G14*1000</f>
        <v>0</v>
      </c>
      <c r="M41" s="0" t="n">
        <f aca="false">L41*Сетка!F14</f>
        <v>-0</v>
      </c>
      <c r="N41" s="0" t="n">
        <f aca="false">L41*Сетка!E14</f>
        <v>0</v>
      </c>
      <c r="O41" s="0" t="n">
        <f aca="false">L41*Сетка!F14^2</f>
        <v>0</v>
      </c>
      <c r="P41" s="0" t="n">
        <f aca="false">L41*Сетка!E14*Сетка!F14</f>
        <v>-0</v>
      </c>
      <c r="Q41" s="0" t="n">
        <f aca="false">L41*Сетка!E14^2</f>
        <v>0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$B$3+$B$4*Сетка!F15+$B$5*Сетка!E15</f>
        <v>2.1762503620862E-005</v>
      </c>
      <c r="G42" s="0" t="n">
        <f aca="false">IF(Сетка!B15="бетон",IF(F42&gt;=0,0,IF(F42&gt;=-eb1,Ebr*F42,-Rb)),IF(ABS(F42)&lt;=es0,Es*F42,SIGN(F42)*Rs))</f>
        <v>0</v>
      </c>
      <c r="H42" s="0" t="n">
        <f aca="false">G42*Сетка!G15*1000</f>
        <v>0</v>
      </c>
      <c r="I42" s="0" t="n">
        <f aca="false">H42*Сетка!F15</f>
        <v>-0</v>
      </c>
      <c r="J42" s="0" t="n">
        <f aca="false">H42*Сетка!E15</f>
        <v>0</v>
      </c>
      <c r="K42" s="0" t="n">
        <f aca="false">IF(Сетка!B15="бетон",IF(F42&gt;=0,0,IF(F42&gt;=-eb1,Ebr,0)),IF(ABS(F42)&lt;=es0,Es,0))</f>
        <v>0</v>
      </c>
      <c r="L42" s="0" t="n">
        <f aca="false">K42*Сетка!G15*1000</f>
        <v>0</v>
      </c>
      <c r="M42" s="0" t="n">
        <f aca="false">L42*Сетка!F15</f>
        <v>-0</v>
      </c>
      <c r="N42" s="0" t="n">
        <f aca="false">L42*Сетка!E15</f>
        <v>0</v>
      </c>
      <c r="O42" s="0" t="n">
        <f aca="false">L42*Сетка!F15^2</f>
        <v>0</v>
      </c>
      <c r="P42" s="0" t="n">
        <f aca="false">L42*Сетка!E15*Сетка!F15</f>
        <v>-0</v>
      </c>
      <c r="Q42" s="0" t="n">
        <f aca="false">L42*Сетка!E15^2</f>
        <v>0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$B$3+$B$4*Сетка!F16+$B$5*Сетка!E16</f>
        <v>0.00141621812850381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K43" s="0" t="n">
        <f aca="false">IF(Сетка!B16="бетон",IF(F43&gt;=0,0,IF(F43&gt;=-eb1,Ebr,0)),IF(ABS(F43)&lt;=es0,Es,0))</f>
        <v>0</v>
      </c>
      <c r="L43" s="0" t="n">
        <f aca="false">K43*Сетка!G16*1000</f>
        <v>0</v>
      </c>
      <c r="M43" s="0" t="n">
        <f aca="false">L43*Сетка!F16</f>
        <v>-0</v>
      </c>
      <c r="N43" s="0" t="n">
        <f aca="false">L43*Сетка!E16</f>
        <v>-0</v>
      </c>
      <c r="O43" s="0" t="n">
        <f aca="false">L43*Сетка!F16^2</f>
        <v>0</v>
      </c>
      <c r="P43" s="0" t="n">
        <f aca="false">L43*Сетка!E16*Сетка!F16</f>
        <v>0</v>
      </c>
      <c r="Q43" s="0" t="n">
        <f aca="false">L43*Сетка!E16^2</f>
        <v>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$B$3+$B$4*Сетка!F17+$B$5*Сетка!E17</f>
        <v>0.0010740910049013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K44" s="0" t="n">
        <f aca="false">IF(Сетка!B17="бетон",IF(F44&gt;=0,0,IF(F44&gt;=-eb1,Ebr,0)),IF(ABS(F44)&lt;=es0,Es,0))</f>
        <v>0</v>
      </c>
      <c r="L44" s="0" t="n">
        <f aca="false">K44*Сетка!G17*1000</f>
        <v>0</v>
      </c>
      <c r="M44" s="0" t="n">
        <f aca="false">L44*Сетка!F17</f>
        <v>-0</v>
      </c>
      <c r="N44" s="0" t="n">
        <f aca="false">L44*Сетка!E17</f>
        <v>-0</v>
      </c>
      <c r="O44" s="0" t="n">
        <f aca="false">L44*Сетка!F17^2</f>
        <v>0</v>
      </c>
      <c r="P44" s="0" t="n">
        <f aca="false">L44*Сетка!E17*Сетка!F17</f>
        <v>0</v>
      </c>
      <c r="Q44" s="0" t="n">
        <f aca="false">L44*Сетка!E17^2</f>
        <v>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$B$3+$B$4*Сетка!F18+$B$5*Сетка!E18</f>
        <v>0.000731963881298795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K45" s="0" t="n">
        <f aca="false">IF(Сетка!B18="бетон",IF(F45&gt;=0,0,IF(F45&gt;=-eb1,Ebr,0)),IF(ABS(F45)&lt;=es0,Es,0))</f>
        <v>0</v>
      </c>
      <c r="L45" s="0" t="n">
        <f aca="false">K45*Сетка!G18*1000</f>
        <v>0</v>
      </c>
      <c r="M45" s="0" t="n">
        <f aca="false">L45*Сетка!F18</f>
        <v>-0</v>
      </c>
      <c r="N45" s="0" t="n">
        <f aca="false">L45*Сетка!E18</f>
        <v>-0</v>
      </c>
      <c r="O45" s="0" t="n">
        <f aca="false">L45*Сетка!F18^2</f>
        <v>0</v>
      </c>
      <c r="P45" s="0" t="n">
        <f aca="false">L45*Сетка!E18*Сетка!F18</f>
        <v>0</v>
      </c>
      <c r="Q45" s="0" t="n">
        <f aca="false">L45*Сетка!E18^2</f>
        <v>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$B$3+$B$4*Сетка!F19+$B$5*Сетка!E19</f>
        <v>0.000389836757696288</v>
      </c>
      <c r="G46" s="0" t="n">
        <f aca="false">IF(Сетка!B19="бетон",IF(F46&gt;=0,0,IF(F46&gt;=-eb1,Ebr*F46,-Rb)),IF(ABS(F46)&lt;=es0,Es*F46,SIGN(F46)*Rs))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K46" s="0" t="n">
        <f aca="false">IF(Сетка!B19="бетон",IF(F46&gt;=0,0,IF(F46&gt;=-eb1,Ebr,0)),IF(ABS(F46)&lt;=es0,Es,0))</f>
        <v>0</v>
      </c>
      <c r="L46" s="0" t="n">
        <f aca="false">K46*Сетка!G19*1000</f>
        <v>0</v>
      </c>
      <c r="M46" s="0" t="n">
        <f aca="false">L46*Сетка!F19</f>
        <v>-0</v>
      </c>
      <c r="N46" s="0" t="n">
        <f aca="false">L46*Сетка!E19</f>
        <v>0</v>
      </c>
      <c r="O46" s="0" t="n">
        <f aca="false">L46*Сетка!F19^2</f>
        <v>0</v>
      </c>
      <c r="P46" s="0" t="n">
        <f aca="false">L46*Сетка!E19*Сетка!F19</f>
        <v>-0</v>
      </c>
      <c r="Q46" s="0" t="n">
        <f aca="false">L46*Сетка!E19^2</f>
        <v>0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$B$3+$B$4*Сетка!F20+$B$5*Сетка!E20</f>
        <v>4.77096340937803E-005</v>
      </c>
      <c r="G47" s="0" t="n">
        <f aca="false">IF(Сетка!B20="бетон",IF(F47&gt;=0,0,IF(F47&gt;=-eb1,Ebr*F47,-Rb)),IF(ABS(F47)&lt;=es0,Es*F47,SIGN(F47)*Rs))</f>
        <v>0</v>
      </c>
      <c r="H47" s="0" t="n">
        <f aca="false">G47*Сетка!G20*1000</f>
        <v>0</v>
      </c>
      <c r="I47" s="0" t="n">
        <f aca="false">H47*Сетка!F20</f>
        <v>-0</v>
      </c>
      <c r="J47" s="0" t="n">
        <f aca="false">H47*Сетка!E20</f>
        <v>0</v>
      </c>
      <c r="K47" s="0" t="n">
        <f aca="false">IF(Сетка!B20="бетон",IF(F47&gt;=0,0,IF(F47&gt;=-eb1,Ebr,0)),IF(ABS(F47)&lt;=es0,Es,0))</f>
        <v>0</v>
      </c>
      <c r="L47" s="0" t="n">
        <f aca="false">K47*Сетка!G20*1000</f>
        <v>0</v>
      </c>
      <c r="M47" s="0" t="n">
        <f aca="false">L47*Сетка!F20</f>
        <v>-0</v>
      </c>
      <c r="N47" s="0" t="n">
        <f aca="false">L47*Сетка!E20</f>
        <v>0</v>
      </c>
      <c r="O47" s="0" t="n">
        <f aca="false">L47*Сетка!F20^2</f>
        <v>0</v>
      </c>
      <c r="P47" s="0" t="n">
        <f aca="false">L47*Сетка!E20*Сетка!F20</f>
        <v>-0</v>
      </c>
      <c r="Q47" s="0" t="n">
        <f aca="false">L47*Сетка!E20^2</f>
        <v>0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$B$3+$B$4*Сетка!F21+$B$5*Сетка!E21</f>
        <v>-0.000294417489508727</v>
      </c>
      <c r="G48" s="0" t="n">
        <f aca="false">IF(Сетка!B21="бетон",IF(F48&gt;=0,0,IF(F48&gt;=-eb1,Ebr*F48,-Rb)),IF(ABS(F48)&lt;=es0,Es*F48,SIGN(F48)*Rs))</f>
        <v>-2.8460357319177</v>
      </c>
      <c r="H48" s="0" t="n">
        <f aca="false">G48*Сетка!G21*1000</f>
        <v>-7.11508932979424</v>
      </c>
      <c r="I48" s="0" t="n">
        <f aca="false">H48*Сетка!F21</f>
        <v>0.88938616622428</v>
      </c>
      <c r="J48" s="0" t="n">
        <f aca="false">H48*Сетка!E21</f>
        <v>-0.88938616622428</v>
      </c>
      <c r="K48" s="0" t="n">
        <f aca="false">IF(Сетка!B21="бетон",IF(F48&gt;=0,0,IF(F48&gt;=-eb1,Ebr,0)),IF(ABS(F48)&lt;=es0,Es,0))</f>
        <v>9666.66666666667</v>
      </c>
      <c r="L48" s="0" t="n">
        <f aca="false">K48*Сетка!G21*1000</f>
        <v>24166.6666666667</v>
      </c>
      <c r="M48" s="0" t="n">
        <f aca="false">L48*Сетка!F21</f>
        <v>-3020.83333333333</v>
      </c>
      <c r="N48" s="0" t="n">
        <f aca="false">L48*Сетка!E21</f>
        <v>3020.83333333333</v>
      </c>
      <c r="O48" s="0" t="n">
        <f aca="false">L48*Сетка!F21^2</f>
        <v>377.604166666667</v>
      </c>
      <c r="P48" s="0" t="n">
        <f aca="false">L48*Сетка!E21*Сетка!F21</f>
        <v>-377.604166666667</v>
      </c>
      <c r="Q48" s="0" t="n">
        <f aca="false">L48*Сетка!E21^2</f>
        <v>377.604166666666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$B$3+$B$4*Сетка!F22+$B$5*Сетка!E22</f>
        <v>0.00110003813537422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K49" s="0" t="n">
        <f aca="false">IF(Сетка!B22="бетон",IF(F49&gt;=0,0,IF(F49&gt;=-eb1,Ebr,0)),IF(ABS(F49)&lt;=es0,Es,0))</f>
        <v>0</v>
      </c>
      <c r="L49" s="0" t="n">
        <f aca="false">K49*Сетка!G22*1000</f>
        <v>0</v>
      </c>
      <c r="M49" s="0" t="n">
        <f aca="false">L49*Сетка!F22</f>
        <v>-0</v>
      </c>
      <c r="N49" s="0" t="n">
        <f aca="false">L49*Сетка!E22</f>
        <v>-0</v>
      </c>
      <c r="O49" s="0" t="n">
        <f aca="false">L49*Сетка!F22^2</f>
        <v>0</v>
      </c>
      <c r="P49" s="0" t="n">
        <f aca="false">L49*Сетка!E22*Сетка!F22</f>
        <v>0</v>
      </c>
      <c r="Q49" s="0" t="n">
        <f aca="false">L49*Сетка!E22^2</f>
        <v>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$B$3+$B$4*Сетка!F23+$B$5*Сетка!E23</f>
        <v>0.000757911011771713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K50" s="0" t="n">
        <f aca="false">IF(Сетка!B23="бетон",IF(F50&gt;=0,0,IF(F50&gt;=-eb1,Ebr,0)),IF(ABS(F50)&lt;=es0,Es,0))</f>
        <v>0</v>
      </c>
      <c r="L50" s="0" t="n">
        <f aca="false">K50*Сетка!G23*1000</f>
        <v>0</v>
      </c>
      <c r="M50" s="0" t="n">
        <f aca="false">L50*Сетка!F23</f>
        <v>-0</v>
      </c>
      <c r="N50" s="0" t="n">
        <f aca="false">L50*Сетка!E23</f>
        <v>-0</v>
      </c>
      <c r="O50" s="0" t="n">
        <f aca="false">L50*Сетка!F23^2</f>
        <v>0</v>
      </c>
      <c r="P50" s="0" t="n">
        <f aca="false">L50*Сетка!E23*Сетка!F23</f>
        <v>0</v>
      </c>
      <c r="Q50" s="0" t="n">
        <f aca="false">L50*Сетка!E23^2</f>
        <v>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$B$3+$B$4*Сетка!F24+$B$5*Сетка!E24</f>
        <v>0.000415783888169206</v>
      </c>
      <c r="G51" s="0" t="n">
        <f aca="false">IF(Сетка!B24="бетон",IF(F51&gt;=0,0,IF(F51&gt;=-eb1,Ebr*F51,-Rb)),IF(ABS(F51)&lt;=es0,Es*F51,SIGN(F51)*Rs))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K51" s="0" t="n">
        <f aca="false">IF(Сетка!B24="бетон",IF(F51&gt;=0,0,IF(F51&gt;=-eb1,Ebr,0)),IF(ABS(F51)&lt;=es0,Es,0))</f>
        <v>0</v>
      </c>
      <c r="L51" s="0" t="n">
        <f aca="false">K51*Сетка!G24*1000</f>
        <v>0</v>
      </c>
      <c r="M51" s="0" t="n">
        <f aca="false">L51*Сетка!F24</f>
        <v>-0</v>
      </c>
      <c r="N51" s="0" t="n">
        <f aca="false">L51*Сетка!E24</f>
        <v>-0</v>
      </c>
      <c r="O51" s="0" t="n">
        <f aca="false">L51*Сетка!F24^2</f>
        <v>0</v>
      </c>
      <c r="P51" s="0" t="n">
        <f aca="false">L51*Сетка!E24*Сетка!F24</f>
        <v>0</v>
      </c>
      <c r="Q51" s="0" t="n">
        <f aca="false">L51*Сетка!E24^2</f>
        <v>0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$B$3+$B$4*Сетка!F25+$B$5*Сетка!E25</f>
        <v>7.36567645666983E-005</v>
      </c>
      <c r="G52" s="0" t="n">
        <f aca="false">IF(Сетка!B25="бетон",IF(F52&gt;=0,0,IF(F52&gt;=-eb1,Ebr*F52,-Rb)),IF(ABS(F52)&lt;=es0,Es*F52,SIGN(F52)*Rs))</f>
        <v>0</v>
      </c>
      <c r="H52" s="0" t="n">
        <f aca="false">G52*Сетка!G25*1000</f>
        <v>0</v>
      </c>
      <c r="I52" s="0" t="n">
        <f aca="false">H52*Сетка!F25</f>
        <v>-0</v>
      </c>
      <c r="J52" s="0" t="n">
        <f aca="false">H52*Сетка!E25</f>
        <v>0</v>
      </c>
      <c r="K52" s="0" t="n">
        <f aca="false">IF(Сетка!B25="бетон",IF(F52&gt;=0,0,IF(F52&gt;=-eb1,Ebr,0)),IF(ABS(F52)&lt;=es0,Es,0))</f>
        <v>0</v>
      </c>
      <c r="L52" s="0" t="n">
        <f aca="false">K52*Сетка!G25*1000</f>
        <v>0</v>
      </c>
      <c r="M52" s="0" t="n">
        <f aca="false">L52*Сетка!F25</f>
        <v>-0</v>
      </c>
      <c r="N52" s="0" t="n">
        <f aca="false">L52*Сетка!E25</f>
        <v>0</v>
      </c>
      <c r="O52" s="0" t="n">
        <f aca="false">L52*Сетка!F25^2</f>
        <v>0</v>
      </c>
      <c r="P52" s="0" t="n">
        <f aca="false">L52*Сетка!E25*Сетка!F25</f>
        <v>-0</v>
      </c>
      <c r="Q52" s="0" t="n">
        <f aca="false">L52*Сетка!E25^2</f>
        <v>0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$B$3+$B$4*Сетка!F26+$B$5*Сетка!E26</f>
        <v>-0.000268470359035809</v>
      </c>
      <c r="G53" s="0" t="n">
        <f aca="false">IF(Сетка!B26="бетон",IF(F53&gt;=0,0,IF(F53&gt;=-eb1,Ebr*F53,-Rb)),IF(ABS(F53)&lt;=es0,Es*F53,SIGN(F53)*Rs))</f>
        <v>-2.59521347067949</v>
      </c>
      <c r="H53" s="0" t="n">
        <f aca="false">G53*Сетка!G26*1000</f>
        <v>-6.48803367669872</v>
      </c>
      <c r="I53" s="0" t="n">
        <f aca="false">H53*Сетка!F26</f>
        <v>0.486602525752404</v>
      </c>
      <c r="J53" s="0" t="n">
        <f aca="false">H53*Сетка!E26</f>
        <v>-0.486602525752404</v>
      </c>
      <c r="K53" s="0" t="n">
        <f aca="false">IF(Сетка!B26="бетон",IF(F53&gt;=0,0,IF(F53&gt;=-eb1,Ebr,0)),IF(ABS(F53)&lt;=es0,Es,0))</f>
        <v>9666.66666666667</v>
      </c>
      <c r="L53" s="0" t="n">
        <f aca="false">K53*Сетка!G26*1000</f>
        <v>24166.6666666667</v>
      </c>
      <c r="M53" s="0" t="n">
        <f aca="false">L53*Сетка!F26</f>
        <v>-1812.5</v>
      </c>
      <c r="N53" s="0" t="n">
        <f aca="false">L53*Сетка!E26</f>
        <v>1812.5</v>
      </c>
      <c r="O53" s="0" t="n">
        <f aca="false">L53*Сетка!F26^2</f>
        <v>135.9375</v>
      </c>
      <c r="P53" s="0" t="n">
        <f aca="false">L53*Сетка!E26*Сетка!F26</f>
        <v>-135.9375</v>
      </c>
      <c r="Q53" s="0" t="n">
        <f aca="false">L53*Сетка!E26^2</f>
        <v>135.9375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$B$3+$B$4*Сетка!F27+$B$5*Сетка!E27</f>
        <v>-0.000610597482638317</v>
      </c>
      <c r="G54" s="0" t="n">
        <f aca="false">IF(Сетка!B27="бетон",IF(F54&gt;=0,0,IF(F54&gt;=-eb1,Ebr*F54,-Rb)),IF(ABS(F54)&lt;=es0,Es*F54,SIGN(F54)*Rs))</f>
        <v>-5.90244233217039</v>
      </c>
      <c r="H54" s="0" t="n">
        <f aca="false">G54*Сетка!G27*1000</f>
        <v>-14.756105830426</v>
      </c>
      <c r="I54" s="0" t="n">
        <f aca="false">H54*Сетка!F27</f>
        <v>1.10670793728195</v>
      </c>
      <c r="J54" s="0" t="n">
        <f aca="false">H54*Сетка!E27</f>
        <v>-1.84451322880325</v>
      </c>
      <c r="K54" s="0" t="n">
        <f aca="false">IF(Сетка!B27="бетон",IF(F54&gt;=0,0,IF(F54&gt;=-eb1,Ebr,0)),IF(ABS(F54)&lt;=es0,Es,0))</f>
        <v>9666.66666666667</v>
      </c>
      <c r="L54" s="0" t="n">
        <f aca="false">K54*Сетка!G27*1000</f>
        <v>24166.6666666667</v>
      </c>
      <c r="M54" s="0" t="n">
        <f aca="false">L54*Сетка!F27</f>
        <v>-1812.5</v>
      </c>
      <c r="N54" s="0" t="n">
        <f aca="false">L54*Сетка!E27</f>
        <v>3020.83333333333</v>
      </c>
      <c r="O54" s="0" t="n">
        <f aca="false">L54*Сетка!F27^2</f>
        <v>135.9375</v>
      </c>
      <c r="P54" s="0" t="n">
        <f aca="false">L54*Сетка!E27*Сетка!F27</f>
        <v>-226.5625</v>
      </c>
      <c r="Q54" s="0" t="n">
        <f aca="false">L54*Сетка!E27^2</f>
        <v>377.604166666666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$B$3+$B$4*Сетка!F28+$B$5*Сетка!E28</f>
        <v>0.000783858142244632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K55" s="0" t="n">
        <f aca="false">IF(Сетка!B28="бетон",IF(F55&gt;=0,0,IF(F55&gt;=-eb1,Ebr,0)),IF(ABS(F55)&lt;=es0,Es,0))</f>
        <v>0</v>
      </c>
      <c r="L55" s="0" t="n">
        <f aca="false">K55*Сетка!G28*1000</f>
        <v>0</v>
      </c>
      <c r="M55" s="0" t="n">
        <f aca="false">L55*Сетка!F28</f>
        <v>-0</v>
      </c>
      <c r="N55" s="0" t="n">
        <f aca="false">L55*Сетка!E28</f>
        <v>-0</v>
      </c>
      <c r="O55" s="0" t="n">
        <f aca="false">L55*Сетка!F28^2</f>
        <v>0</v>
      </c>
      <c r="P55" s="0" t="n">
        <f aca="false">L55*Сетка!E28*Сетка!F28</f>
        <v>0</v>
      </c>
      <c r="Q55" s="0" t="n">
        <f aca="false">L55*Сетка!E28^2</f>
        <v>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$B$3+$B$4*Сетка!F29+$B$5*Сетка!E29</f>
        <v>0.000441731018642124</v>
      </c>
      <c r="G56" s="0" t="n">
        <f aca="false">IF(Сетка!B29="бетон",IF(F56&gt;=0,0,IF(F56&gt;=-eb1,Ebr*F56,-Rb)),IF(ABS(F56)&lt;=es0,Es*F56,SIGN(F56)*Rs))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K56" s="0" t="n">
        <f aca="false">IF(Сетка!B29="бетон",IF(F56&gt;=0,0,IF(F56&gt;=-eb1,Ebr,0)),IF(ABS(F56)&lt;=es0,Es,0))</f>
        <v>0</v>
      </c>
      <c r="L56" s="0" t="n">
        <f aca="false">K56*Сетка!G29*1000</f>
        <v>0</v>
      </c>
      <c r="M56" s="0" t="n">
        <f aca="false">L56*Сетка!F29</f>
        <v>-0</v>
      </c>
      <c r="N56" s="0" t="n">
        <f aca="false">L56*Сетка!E29</f>
        <v>-0</v>
      </c>
      <c r="O56" s="0" t="n">
        <f aca="false">L56*Сетка!F29^2</f>
        <v>0</v>
      </c>
      <c r="P56" s="0" t="n">
        <f aca="false">L56*Сетка!E29*Сетка!F29</f>
        <v>0</v>
      </c>
      <c r="Q56" s="0" t="n">
        <f aca="false">L56*Сетка!E29^2</f>
        <v>0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$B$3+$B$4*Сетка!F30+$B$5*Сетка!E30</f>
        <v>9.96038950396167E-005</v>
      </c>
      <c r="G57" s="0" t="n">
        <f aca="false">IF(Сетка!B30="бетон",IF(F57&gt;=0,0,IF(F57&gt;=-eb1,Ebr*F57,-Rb)),IF(ABS(F57)&lt;=es0,Es*F57,SIGN(F57)*Rs))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K57" s="0" t="n">
        <f aca="false">IF(Сетка!B30="бетон",IF(F57&gt;=0,0,IF(F57&gt;=-eb1,Ebr,0)),IF(ABS(F57)&lt;=es0,Es,0))</f>
        <v>0</v>
      </c>
      <c r="L57" s="0" t="n">
        <f aca="false">K57*Сетка!G30*1000</f>
        <v>0</v>
      </c>
      <c r="M57" s="0" t="n">
        <f aca="false">L57*Сетка!F30</f>
        <v>-0</v>
      </c>
      <c r="N57" s="0" t="n">
        <f aca="false">L57*Сетка!E30</f>
        <v>-0</v>
      </c>
      <c r="O57" s="0" t="n">
        <f aca="false">L57*Сетка!F30^2</f>
        <v>0</v>
      </c>
      <c r="P57" s="0" t="n">
        <f aca="false">L57*Сетка!E30*Сетка!F30</f>
        <v>0</v>
      </c>
      <c r="Q57" s="0" t="n">
        <f aca="false">L57*Сетка!E30^2</f>
        <v>0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$B$3+$B$4*Сетка!F31+$B$5*Сетка!E31</f>
        <v>-0.000242523228562891</v>
      </c>
      <c r="G58" s="0" t="n">
        <f aca="false">IF(Сетка!B31="бетон",IF(F58&gt;=0,0,IF(F58&gt;=-eb1,Ebr*F58,-Rb)),IF(ABS(F58)&lt;=es0,Es*F58,SIGN(F58)*Rs))</f>
        <v>-2.34439120944128</v>
      </c>
      <c r="H58" s="0" t="n">
        <f aca="false">G58*Сетка!G31*1000</f>
        <v>-5.86097802360319</v>
      </c>
      <c r="I58" s="0" t="n">
        <f aca="false">H58*Сетка!F31</f>
        <v>0.14652445059008</v>
      </c>
      <c r="J58" s="0" t="n">
        <f aca="false">H58*Сетка!E31</f>
        <v>-0.14652445059008</v>
      </c>
      <c r="K58" s="0" t="n">
        <f aca="false">IF(Сетка!B31="бетон",IF(F58&gt;=0,0,IF(F58&gt;=-eb1,Ebr,0)),IF(ABS(F58)&lt;=es0,Es,0))</f>
        <v>9666.66666666667</v>
      </c>
      <c r="L58" s="0" t="n">
        <f aca="false">K58*Сетка!G31*1000</f>
        <v>24166.6666666667</v>
      </c>
      <c r="M58" s="0" t="n">
        <f aca="false">L58*Сетка!F31</f>
        <v>-604.166666666666</v>
      </c>
      <c r="N58" s="0" t="n">
        <f aca="false">L58*Сетка!E31</f>
        <v>604.166666666666</v>
      </c>
      <c r="O58" s="0" t="n">
        <f aca="false">L58*Сетка!F31^2</f>
        <v>15.1041666666667</v>
      </c>
      <c r="P58" s="0" t="n">
        <f aca="false">L58*Сетка!E31*Сетка!F31</f>
        <v>-15.1041666666667</v>
      </c>
      <c r="Q58" s="0" t="n">
        <f aca="false">L58*Сетка!E31^2</f>
        <v>15.1041666666667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$B$3+$B$4*Сетка!F32+$B$5*Сетка!E32</f>
        <v>-0.000584650352165398</v>
      </c>
      <c r="G59" s="0" t="n">
        <f aca="false">IF(Сетка!B32="бетон",IF(F59&gt;=0,0,IF(F59&gt;=-eb1,Ebr*F59,-Rb)),IF(ABS(F59)&lt;=es0,Es*F59,SIGN(F59)*Rs))</f>
        <v>-5.65162007093218</v>
      </c>
      <c r="H59" s="0" t="n">
        <f aca="false">G59*Сетка!G32*1000</f>
        <v>-14.1290501773305</v>
      </c>
      <c r="I59" s="0" t="n">
        <f aca="false">H59*Сетка!F32</f>
        <v>0.353226254433261</v>
      </c>
      <c r="J59" s="0" t="n">
        <f aca="false">H59*Сетка!E32</f>
        <v>-1.05967876329978</v>
      </c>
      <c r="K59" s="0" t="n">
        <f aca="false">IF(Сетка!B32="бетон",IF(F59&gt;=0,0,IF(F59&gt;=-eb1,Ebr,0)),IF(ABS(F59)&lt;=es0,Es,0))</f>
        <v>9666.66666666667</v>
      </c>
      <c r="L59" s="0" t="n">
        <f aca="false">K59*Сетка!G32*1000</f>
        <v>24166.6666666667</v>
      </c>
      <c r="M59" s="0" t="n">
        <f aca="false">L59*Сетка!F32</f>
        <v>-604.166666666666</v>
      </c>
      <c r="N59" s="0" t="n">
        <f aca="false">L59*Сетка!E32</f>
        <v>1812.5</v>
      </c>
      <c r="O59" s="0" t="n">
        <f aca="false">L59*Сетка!F32^2</f>
        <v>15.1041666666667</v>
      </c>
      <c r="P59" s="0" t="n">
        <f aca="false">L59*Сетка!E32*Сетка!F32</f>
        <v>-45.3125</v>
      </c>
      <c r="Q59" s="0" t="n">
        <f aca="false">L59*Сетка!E32^2</f>
        <v>135.9375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$B$3+$B$4*Сетка!F33+$B$5*Сетка!E33</f>
        <v>-0.000926777475767906</v>
      </c>
      <c r="G60" s="0" t="n">
        <f aca="false">IF(Сетка!B33="бетон",IF(F60&gt;=0,0,IF(F60&gt;=-eb1,Ebr*F60,-Rb)),IF(ABS(F60)&lt;=es0,Es*F60,SIGN(F60)*Rs))</f>
        <v>-8.95884893242309</v>
      </c>
      <c r="H60" s="0" t="n">
        <f aca="false">G60*Сетка!G33*1000</f>
        <v>-22.3971223310577</v>
      </c>
      <c r="I60" s="0" t="n">
        <f aca="false">H60*Сетка!F33</f>
        <v>0.559928058276443</v>
      </c>
      <c r="J60" s="0" t="n">
        <f aca="false">H60*Сетка!E33</f>
        <v>-2.79964029138221</v>
      </c>
      <c r="K60" s="0" t="n">
        <f aca="false">IF(Сетка!B33="бетон",IF(F60&gt;=0,0,IF(F60&gt;=-eb1,Ebr,0)),IF(ABS(F60)&lt;=es0,Es,0))</f>
        <v>9666.66666666667</v>
      </c>
      <c r="L60" s="0" t="n">
        <f aca="false">K60*Сетка!G33*1000</f>
        <v>24166.6666666667</v>
      </c>
      <c r="M60" s="0" t="n">
        <f aca="false">L60*Сетка!F33</f>
        <v>-604.166666666666</v>
      </c>
      <c r="N60" s="0" t="n">
        <f aca="false">L60*Сетка!E33</f>
        <v>3020.83333333333</v>
      </c>
      <c r="O60" s="0" t="n">
        <f aca="false">L60*Сетка!F33^2</f>
        <v>15.1041666666667</v>
      </c>
      <c r="P60" s="0" t="n">
        <f aca="false">L60*Сетка!E33*Сетка!F33</f>
        <v>-75.5208333333333</v>
      </c>
      <c r="Q60" s="0" t="n">
        <f aca="false">L60*Сетка!E33^2</f>
        <v>377.604166666666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$B$3+$B$4*Сетка!F34+$B$5*Сетка!E34</f>
        <v>0.000467678149115042</v>
      </c>
      <c r="G61" s="0" t="n">
        <f aca="false">IF(Сетка!B34="бетон",IF(F61&gt;=0,0,IF(F61&gt;=-eb1,Ebr*F61,-Rb)),IF(ABS(F61)&lt;=es0,Es*F61,SIGN(F61)*Rs))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K61" s="0" t="n">
        <f aca="false">IF(Сетка!B34="бетон",IF(F61&gt;=0,0,IF(F61&gt;=-eb1,Ebr,0)),IF(ABS(F61)&lt;=es0,Es,0))</f>
        <v>0</v>
      </c>
      <c r="L61" s="0" t="n">
        <f aca="false">K61*Сетка!G34*1000</f>
        <v>0</v>
      </c>
      <c r="M61" s="0" t="n">
        <f aca="false">L61*Сетка!F34</f>
        <v>0</v>
      </c>
      <c r="N61" s="0" t="n">
        <f aca="false">L61*Сетка!E34</f>
        <v>-0</v>
      </c>
      <c r="O61" s="0" t="n">
        <f aca="false">L61*Сетка!F34^2</f>
        <v>0</v>
      </c>
      <c r="P61" s="0" t="n">
        <f aca="false">L61*Сетка!E34*Сетка!F34</f>
        <v>-0</v>
      </c>
      <c r="Q61" s="0" t="n">
        <f aca="false">L61*Сетка!E34^2</f>
        <v>0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$B$3+$B$4*Сетка!F35+$B$5*Сетка!E35</f>
        <v>0.000125551025512535</v>
      </c>
      <c r="G62" s="0" t="n">
        <f aca="false">IF(Сетка!B35="бетон",IF(F62&gt;=0,0,IF(F62&gt;=-eb1,Ebr*F62,-Rb)),IF(ABS(F62)&lt;=es0,Es*F62,SIGN(F62)*Rs))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K62" s="0" t="n">
        <f aca="false">IF(Сетка!B35="бетон",IF(F62&gt;=0,0,IF(F62&gt;=-eb1,Ebr,0)),IF(ABS(F62)&lt;=es0,Es,0))</f>
        <v>0</v>
      </c>
      <c r="L62" s="0" t="n">
        <f aca="false">K62*Сетка!G35*1000</f>
        <v>0</v>
      </c>
      <c r="M62" s="0" t="n">
        <f aca="false">L62*Сетка!F35</f>
        <v>0</v>
      </c>
      <c r="N62" s="0" t="n">
        <f aca="false">L62*Сетка!E35</f>
        <v>-0</v>
      </c>
      <c r="O62" s="0" t="n">
        <f aca="false">L62*Сетка!F35^2</f>
        <v>0</v>
      </c>
      <c r="P62" s="0" t="n">
        <f aca="false">L62*Сетка!E35*Сетка!F35</f>
        <v>-0</v>
      </c>
      <c r="Q62" s="0" t="n">
        <f aca="false">L62*Сетка!E35^2</f>
        <v>0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$B$3+$B$4*Сетка!F36+$B$5*Сетка!E36</f>
        <v>-0.000216576098089973</v>
      </c>
      <c r="G63" s="0" t="n">
        <f aca="false">IF(Сетка!B36="бетон",IF(F63&gt;=0,0,IF(F63&gt;=-eb1,Ebr*F63,-Rb)),IF(ABS(F63)&lt;=es0,Es*F63,SIGN(F63)*Rs))</f>
        <v>-2.09356894820307</v>
      </c>
      <c r="H63" s="0" t="n">
        <f aca="false">G63*Сетка!G36*1000</f>
        <v>-5.23392237050767</v>
      </c>
      <c r="I63" s="0" t="n">
        <f aca="false">H63*Сетка!F36</f>
        <v>-0.130848059262692</v>
      </c>
      <c r="J63" s="0" t="n">
        <f aca="false">H63*Сетка!E36</f>
        <v>0.130848059262692</v>
      </c>
      <c r="K63" s="0" t="n">
        <f aca="false">IF(Сетка!B36="бетон",IF(F63&gt;=0,0,IF(F63&gt;=-eb1,Ebr,0)),IF(ABS(F63)&lt;=es0,Es,0))</f>
        <v>9666.66666666667</v>
      </c>
      <c r="L63" s="0" t="n">
        <f aca="false">K63*Сетка!G36*1000</f>
        <v>24166.6666666667</v>
      </c>
      <c r="M63" s="0" t="n">
        <f aca="false">L63*Сетка!F36</f>
        <v>604.166666666667</v>
      </c>
      <c r="N63" s="0" t="n">
        <f aca="false">L63*Сетка!E36</f>
        <v>-604.166666666667</v>
      </c>
      <c r="O63" s="0" t="n">
        <f aca="false">L63*Сетка!F36^2</f>
        <v>15.1041666666667</v>
      </c>
      <c r="P63" s="0" t="n">
        <f aca="false">L63*Сетка!E36*Сетка!F36</f>
        <v>-15.1041666666667</v>
      </c>
      <c r="Q63" s="0" t="n">
        <f aca="false">L63*Сетка!E36^2</f>
        <v>15.1041666666667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$B$3+$B$4*Сетка!F37+$B$5*Сетка!E37</f>
        <v>-0.00055870322169248</v>
      </c>
      <c r="G64" s="0" t="n">
        <f aca="false">IF(Сетка!B37="бетон",IF(F64&gt;=0,0,IF(F64&gt;=-eb1,Ebr*F64,-Rb)),IF(ABS(F64)&lt;=es0,Es*F64,SIGN(F64)*Rs))</f>
        <v>-5.40079780969398</v>
      </c>
      <c r="H64" s="0" t="n">
        <f aca="false">G64*Сетка!G37*1000</f>
        <v>-13.5019945242349</v>
      </c>
      <c r="I64" s="0" t="n">
        <f aca="false">H64*Сетка!F37</f>
        <v>-0.337549863105874</v>
      </c>
      <c r="J64" s="0" t="n">
        <f aca="false">H64*Сетка!E37</f>
        <v>-0.337549863105873</v>
      </c>
      <c r="K64" s="0" t="n">
        <f aca="false">IF(Сетка!B37="бетон",IF(F64&gt;=0,0,IF(F64&gt;=-eb1,Ebr,0)),IF(ABS(F64)&lt;=es0,Es,0))</f>
        <v>9666.66666666667</v>
      </c>
      <c r="L64" s="0" t="n">
        <f aca="false">K64*Сетка!G37*1000</f>
        <v>24166.6666666667</v>
      </c>
      <c r="M64" s="0" t="n">
        <f aca="false">L64*Сетка!F37</f>
        <v>604.166666666667</v>
      </c>
      <c r="N64" s="0" t="n">
        <f aca="false">L64*Сетка!E37</f>
        <v>604.166666666666</v>
      </c>
      <c r="O64" s="0" t="n">
        <f aca="false">L64*Сетка!F37^2</f>
        <v>15.1041666666667</v>
      </c>
      <c r="P64" s="0" t="n">
        <f aca="false">L64*Сетка!E37*Сетка!F37</f>
        <v>15.1041666666667</v>
      </c>
      <c r="Q64" s="0" t="n">
        <f aca="false">L64*Сетка!E37^2</f>
        <v>15.1041666666667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$B$3+$B$4*Сетка!F38+$B$5*Сетка!E38</f>
        <v>-0.000900830345294988</v>
      </c>
      <c r="G65" s="0" t="n">
        <f aca="false">IF(Сетка!B38="бетон",IF(F65&gt;=0,0,IF(F65&gt;=-eb1,Ebr*F65,-Rb)),IF(ABS(F65)&lt;=es0,Es*F65,SIGN(F65)*Rs))</f>
        <v>-8.70802667118488</v>
      </c>
      <c r="H65" s="0" t="n">
        <f aca="false">G65*Сетка!G38*1000</f>
        <v>-21.7700666779622</v>
      </c>
      <c r="I65" s="0" t="n">
        <f aca="false">H65*Сетка!F38</f>
        <v>-0.544251666949056</v>
      </c>
      <c r="J65" s="0" t="n">
        <f aca="false">H65*Сетка!E38</f>
        <v>-1.63275500084716</v>
      </c>
      <c r="K65" s="0" t="n">
        <f aca="false">IF(Сетка!B38="бетон",IF(F65&gt;=0,0,IF(F65&gt;=-eb1,Ebr,0)),IF(ABS(F65)&lt;=es0,Es,0))</f>
        <v>9666.66666666667</v>
      </c>
      <c r="L65" s="0" t="n">
        <f aca="false">K65*Сетка!G38*1000</f>
        <v>24166.6666666667</v>
      </c>
      <c r="M65" s="0" t="n">
        <f aca="false">L65*Сетка!F38</f>
        <v>604.166666666667</v>
      </c>
      <c r="N65" s="0" t="n">
        <f aca="false">L65*Сетка!E38</f>
        <v>1812.5</v>
      </c>
      <c r="O65" s="0" t="n">
        <f aca="false">L65*Сетка!F38^2</f>
        <v>15.1041666666667</v>
      </c>
      <c r="P65" s="0" t="n">
        <f aca="false">L65*Сетка!E38*Сетка!F38</f>
        <v>45.3125</v>
      </c>
      <c r="Q65" s="0" t="n">
        <f aca="false">L65*Сетка!E38^2</f>
        <v>135.9375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$B$3+$B$4*Сетка!F39+$B$5*Сетка!E39</f>
        <v>-0.00124295746889749</v>
      </c>
      <c r="G66" s="0" t="n">
        <f aca="false">IF(Сетка!B39="бетон",IF(F66&gt;=0,0,IF(F66&gt;=-eb1,Ebr*F66,-Rb)),IF(ABS(F66)&lt;=es0,Es*F66,SIGN(F66)*Rs))</f>
        <v>-12.0152555326758</v>
      </c>
      <c r="H66" s="0" t="n">
        <f aca="false">G66*Сетка!G39*1000</f>
        <v>-30.0381388316895</v>
      </c>
      <c r="I66" s="0" t="n">
        <f aca="false">H66*Сетка!F39</f>
        <v>-0.750953470792237</v>
      </c>
      <c r="J66" s="0" t="n">
        <f aca="false">H66*Сетка!E39</f>
        <v>-3.75476735396118</v>
      </c>
      <c r="K66" s="0" t="n">
        <f aca="false">IF(Сетка!B39="бетон",IF(F66&gt;=0,0,IF(F66&gt;=-eb1,Ebr,0)),IF(ABS(F66)&lt;=es0,Es,0))</f>
        <v>9666.66666666667</v>
      </c>
      <c r="L66" s="0" t="n">
        <f aca="false">K66*Сетка!G39*1000</f>
        <v>24166.6666666667</v>
      </c>
      <c r="M66" s="0" t="n">
        <f aca="false">L66*Сетка!F39</f>
        <v>604.166666666667</v>
      </c>
      <c r="N66" s="0" t="n">
        <f aca="false">L66*Сетка!E39</f>
        <v>3020.83333333333</v>
      </c>
      <c r="O66" s="0" t="n">
        <f aca="false">L66*Сетка!F39^2</f>
        <v>15.1041666666667</v>
      </c>
      <c r="P66" s="0" t="n">
        <f aca="false">L66*Сетка!E39*Сетка!F39</f>
        <v>75.5208333333334</v>
      </c>
      <c r="Q66" s="0" t="n">
        <f aca="false">L66*Сетка!E39^2</f>
        <v>377.604166666666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$B$3+$B$4*Сетка!F40+$B$5*Сетка!E40</f>
        <v>0.000151498155985453</v>
      </c>
      <c r="G67" s="0" t="n">
        <f aca="false">IF(Сетка!B40="бетон",IF(F67&gt;=0,0,IF(F67&gt;=-eb1,Ebr*F67,-Rb)),IF(ABS(F67)&lt;=es0,Es*F67,SIGN(F67)*Rs))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K67" s="0" t="n">
        <f aca="false">IF(Сетка!B40="бетон",IF(F67&gt;=0,0,IF(F67&gt;=-eb1,Ebr,0)),IF(ABS(F67)&lt;=es0,Es,0))</f>
        <v>0</v>
      </c>
      <c r="L67" s="0" t="n">
        <f aca="false">K67*Сетка!G40*1000</f>
        <v>0</v>
      </c>
      <c r="M67" s="0" t="n">
        <f aca="false">L67*Сетка!F40</f>
        <v>0</v>
      </c>
      <c r="N67" s="0" t="n">
        <f aca="false">L67*Сетка!E40</f>
        <v>-0</v>
      </c>
      <c r="O67" s="0" t="n">
        <f aca="false">L67*Сетка!F40^2</f>
        <v>0</v>
      </c>
      <c r="P67" s="0" t="n">
        <f aca="false">L67*Сетка!E40*Сетка!F40</f>
        <v>-0</v>
      </c>
      <c r="Q67" s="0" t="n">
        <f aca="false">L67*Сетка!E40^2</f>
        <v>0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$B$3+$B$4*Сетка!F41+$B$5*Сетка!E41</f>
        <v>-0.000190628967617054</v>
      </c>
      <c r="G68" s="0" t="n">
        <f aca="false">IF(Сетка!B41="бетон",IF(F68&gt;=0,0,IF(F68&gt;=-eb1,Ebr*F68,-Rb)),IF(ABS(F68)&lt;=es0,Es*F68,SIGN(F68)*Rs))</f>
        <v>-1.84274668696486</v>
      </c>
      <c r="H68" s="0" t="n">
        <f aca="false">G68*Сетка!G41*1000</f>
        <v>-4.60686671741214</v>
      </c>
      <c r="I68" s="0" t="n">
        <f aca="false">H68*Сетка!F41</f>
        <v>-0.345515003805911</v>
      </c>
      <c r="J68" s="0" t="n">
        <f aca="false">H68*Сетка!E41</f>
        <v>0.345515003805911</v>
      </c>
      <c r="K68" s="0" t="n">
        <f aca="false">IF(Сетка!B41="бетон",IF(F68&gt;=0,0,IF(F68&gt;=-eb1,Ebr,0)),IF(ABS(F68)&lt;=es0,Es,0))</f>
        <v>9666.66666666667</v>
      </c>
      <c r="L68" s="0" t="n">
        <f aca="false">K68*Сетка!G41*1000</f>
        <v>24166.6666666667</v>
      </c>
      <c r="M68" s="0" t="n">
        <f aca="false">L68*Сетка!F41</f>
        <v>1812.5</v>
      </c>
      <c r="N68" s="0" t="n">
        <f aca="false">L68*Сетка!E41</f>
        <v>-1812.5</v>
      </c>
      <c r="O68" s="0" t="n">
        <f aca="false">L68*Сетка!F41^2</f>
        <v>135.9375</v>
      </c>
      <c r="P68" s="0" t="n">
        <f aca="false">L68*Сетка!E41*Сетка!F41</f>
        <v>-135.9375</v>
      </c>
      <c r="Q68" s="0" t="n">
        <f aca="false">L68*Сетка!E41^2</f>
        <v>135.9375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$B$3+$B$4*Сетка!F42+$B$5*Сетка!E42</f>
        <v>-0.000532756091219562</v>
      </c>
      <c r="G69" s="0" t="n">
        <f aca="false">IF(Сетка!B42="бетон",IF(F69&gt;=0,0,IF(F69&gt;=-eb1,Ebr*F69,-Rb)),IF(ABS(F69)&lt;=es0,Es*F69,SIGN(F69)*Rs))</f>
        <v>-5.14997554845576</v>
      </c>
      <c r="H69" s="0" t="n">
        <f aca="false">G69*Сетка!G42*1000</f>
        <v>-12.8749388711394</v>
      </c>
      <c r="I69" s="0" t="n">
        <f aca="false">H69*Сетка!F42</f>
        <v>-0.965620415335456</v>
      </c>
      <c r="J69" s="0" t="n">
        <f aca="false">H69*Сетка!E42</f>
        <v>0.321873471778485</v>
      </c>
      <c r="K69" s="0" t="n">
        <f aca="false">IF(Сетка!B42="бетон",IF(F69&gt;=0,0,IF(F69&gt;=-eb1,Ebr,0)),IF(ABS(F69)&lt;=es0,Es,0))</f>
        <v>9666.66666666667</v>
      </c>
      <c r="L69" s="0" t="n">
        <f aca="false">K69*Сетка!G42*1000</f>
        <v>24166.6666666667</v>
      </c>
      <c r="M69" s="0" t="n">
        <f aca="false">L69*Сетка!F42</f>
        <v>1812.5</v>
      </c>
      <c r="N69" s="0" t="n">
        <f aca="false">L69*Сетка!E42</f>
        <v>-604.166666666667</v>
      </c>
      <c r="O69" s="0" t="n">
        <f aca="false">L69*Сетка!F42^2</f>
        <v>135.9375</v>
      </c>
      <c r="P69" s="0" t="n">
        <f aca="false">L69*Сетка!E42*Сетка!F42</f>
        <v>-45.3125</v>
      </c>
      <c r="Q69" s="0" t="n">
        <f aca="false">L69*Сетка!E42^2</f>
        <v>15.1041666666667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$B$3+$B$4*Сетка!F43+$B$5*Сетка!E43</f>
        <v>-0.000874883214822069</v>
      </c>
      <c r="G70" s="0" t="n">
        <f aca="false">IF(Сетка!B43="бетон",IF(F70&gt;=0,0,IF(F70&gt;=-eb1,Ebr*F70,-Rb)),IF(ABS(F70)&lt;=es0,Es*F70,SIGN(F70)*Rs))</f>
        <v>-8.45720440994667</v>
      </c>
      <c r="H70" s="0" t="n">
        <f aca="false">G70*Сетка!G43*1000</f>
        <v>-21.1430110248667</v>
      </c>
      <c r="I70" s="0" t="n">
        <f aca="false">H70*Сетка!F43</f>
        <v>-1.585725826865</v>
      </c>
      <c r="J70" s="0" t="n">
        <f aca="false">H70*Сетка!E43</f>
        <v>-0.528575275621667</v>
      </c>
      <c r="K70" s="0" t="n">
        <f aca="false">IF(Сетка!B43="бетон",IF(F70&gt;=0,0,IF(F70&gt;=-eb1,Ebr,0)),IF(ABS(F70)&lt;=es0,Es,0))</f>
        <v>9666.66666666667</v>
      </c>
      <c r="L70" s="0" t="n">
        <f aca="false">K70*Сетка!G43*1000</f>
        <v>24166.6666666667</v>
      </c>
      <c r="M70" s="0" t="n">
        <f aca="false">L70*Сетка!F43</f>
        <v>1812.5</v>
      </c>
      <c r="N70" s="0" t="n">
        <f aca="false">L70*Сетка!E43</f>
        <v>604.166666666666</v>
      </c>
      <c r="O70" s="0" t="n">
        <f aca="false">L70*Сетка!F43^2</f>
        <v>135.9375</v>
      </c>
      <c r="P70" s="0" t="n">
        <f aca="false">L70*Сетка!E43*Сетка!F43</f>
        <v>45.3125</v>
      </c>
      <c r="Q70" s="0" t="n">
        <f aca="false">L70*Сетка!E43^2</f>
        <v>15.1041666666667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$B$3+$B$4*Сетка!F44+$B$5*Сетка!E44</f>
        <v>-0.00121701033842458</v>
      </c>
      <c r="G71" s="0" t="n">
        <f aca="false">IF(Сетка!B44="бетон",IF(F71&gt;=0,0,IF(F71&gt;=-eb1,Ebr*F71,-Rb)),IF(ABS(F71)&lt;=es0,Es*F71,SIGN(F71)*Rs))</f>
        <v>-11.7644332714376</v>
      </c>
      <c r="H71" s="0" t="n">
        <f aca="false">G71*Сетка!G44*1000</f>
        <v>-29.4110831785939</v>
      </c>
      <c r="I71" s="0" t="n">
        <f aca="false">H71*Сетка!F44</f>
        <v>-2.20583123839455</v>
      </c>
      <c r="J71" s="0" t="n">
        <f aca="false">H71*Сетка!E44</f>
        <v>-2.20583123839454</v>
      </c>
      <c r="K71" s="0" t="n">
        <f aca="false">IF(Сетка!B44="бетон",IF(F71&gt;=0,0,IF(F71&gt;=-eb1,Ebr,0)),IF(ABS(F71)&lt;=es0,Es,0))</f>
        <v>9666.66666666667</v>
      </c>
      <c r="L71" s="0" t="n">
        <f aca="false">K71*Сетка!G44*1000</f>
        <v>24166.6666666667</v>
      </c>
      <c r="M71" s="0" t="n">
        <f aca="false">L71*Сетка!F44</f>
        <v>1812.5</v>
      </c>
      <c r="N71" s="0" t="n">
        <f aca="false">L71*Сетка!E44</f>
        <v>1812.5</v>
      </c>
      <c r="O71" s="0" t="n">
        <f aca="false">L71*Сетка!F44^2</f>
        <v>135.9375</v>
      </c>
      <c r="P71" s="0" t="n">
        <f aca="false">L71*Сетка!E44*Сетка!F44</f>
        <v>135.9375</v>
      </c>
      <c r="Q71" s="0" t="n">
        <f aca="false">L71*Сетка!E44^2</f>
        <v>135.9375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$B$3+$B$4*Сетка!F45+$B$5*Сетка!E45</f>
        <v>-0.00155913746202708</v>
      </c>
      <c r="G72" s="0" t="n">
        <f aca="false">IF(Сетка!B45="бетон",IF(F72&gt;=0,0,IF(F72&gt;=-eb1,Ebr*F72,-Rb)),IF(ABS(F72)&lt;=es0,Es*F72,SIGN(F72)*Rs))</f>
        <v>-14.5</v>
      </c>
      <c r="H72" s="0" t="n">
        <f aca="false">G72*Сетка!G45*1000</f>
        <v>-36.25</v>
      </c>
      <c r="I72" s="0" t="n">
        <f aca="false">H72*Сетка!F45</f>
        <v>-2.71875</v>
      </c>
      <c r="J72" s="0" t="n">
        <f aca="false">H72*Сетка!E45</f>
        <v>-4.53125</v>
      </c>
      <c r="K72" s="0" t="n">
        <f aca="false">IF(Сетка!B45="бетон",IF(F72&gt;=0,0,IF(F72&gt;=-eb1,Ebr,0)),IF(ABS(F72)&lt;=es0,Es,0))</f>
        <v>0</v>
      </c>
      <c r="L72" s="0" t="n">
        <f aca="false">K72*Сетка!G45*1000</f>
        <v>0</v>
      </c>
      <c r="M72" s="0" t="n">
        <f aca="false">L72*Сетка!F45</f>
        <v>0</v>
      </c>
      <c r="N72" s="0" t="n">
        <f aca="false">L72*Сетка!E45</f>
        <v>0</v>
      </c>
      <c r="O72" s="0" t="n">
        <f aca="false">L72*Сетка!F45^2</f>
        <v>0</v>
      </c>
      <c r="P72" s="0" t="n">
        <f aca="false">L72*Сетка!E45*Сетка!F45</f>
        <v>0</v>
      </c>
      <c r="Q72" s="0" t="n">
        <f aca="false">L72*Сетка!E45^2</f>
        <v>0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$B$3+$B$4*Сетка!F46+$B$5*Сетка!E46</f>
        <v>-0.000164681837144136</v>
      </c>
      <c r="G73" s="0" t="n">
        <f aca="false">IF(Сетка!B46="бетон",IF(F73&gt;=0,0,IF(F73&gt;=-eb1,Ebr*F73,-Rb)),IF(ABS(F73)&lt;=es0,Es*F73,SIGN(F73)*Rs))</f>
        <v>-1.59192442572665</v>
      </c>
      <c r="H73" s="0" t="n">
        <f aca="false">G73*Сетка!G46*1000</f>
        <v>-3.97981106431662</v>
      </c>
      <c r="I73" s="0" t="n">
        <f aca="false">H73*Сетка!F46</f>
        <v>-0.497476383039578</v>
      </c>
      <c r="J73" s="0" t="n">
        <f aca="false">H73*Сетка!E46</f>
        <v>0.497476383039578</v>
      </c>
      <c r="K73" s="0" t="n">
        <f aca="false">IF(Сетка!B46="бетон",IF(F73&gt;=0,0,IF(F73&gt;=-eb1,Ebr,0)),IF(ABS(F73)&lt;=es0,Es,0))</f>
        <v>9666.66666666667</v>
      </c>
      <c r="L73" s="0" t="n">
        <f aca="false">K73*Сетка!G46*1000</f>
        <v>24166.6666666667</v>
      </c>
      <c r="M73" s="0" t="n">
        <f aca="false">L73*Сетка!F46</f>
        <v>3020.83333333333</v>
      </c>
      <c r="N73" s="0" t="n">
        <f aca="false">L73*Сетка!E46</f>
        <v>-3020.83333333333</v>
      </c>
      <c r="O73" s="0" t="n">
        <f aca="false">L73*Сетка!F46^2</f>
        <v>377.604166666667</v>
      </c>
      <c r="P73" s="0" t="n">
        <f aca="false">L73*Сетка!E46*Сетка!F46</f>
        <v>-377.604166666667</v>
      </c>
      <c r="Q73" s="0" t="n">
        <f aca="false">L73*Сетка!E46^2</f>
        <v>377.604166666667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$B$3+$B$4*Сетка!F47+$B$5*Сетка!E47</f>
        <v>-0.000506808960746644</v>
      </c>
      <c r="G74" s="0" t="n">
        <f aca="false">IF(Сетка!B47="бетон",IF(F74&gt;=0,0,IF(F74&gt;=-eb1,Ebr*F74,-Rb)),IF(ABS(F74)&lt;=es0,Es*F74,SIGN(F74)*Rs))</f>
        <v>-4.89915328721755</v>
      </c>
      <c r="H74" s="0" t="n">
        <f aca="false">G74*Сетка!G47*1000</f>
        <v>-12.2478832180439</v>
      </c>
      <c r="I74" s="0" t="n">
        <f aca="false">H74*Сетка!F47</f>
        <v>-1.53098540225549</v>
      </c>
      <c r="J74" s="0" t="n">
        <f aca="false">H74*Сетка!E47</f>
        <v>0.918591241353291</v>
      </c>
      <c r="K74" s="0" t="n">
        <f aca="false">IF(Сетка!B47="бетон",IF(F74&gt;=0,0,IF(F74&gt;=-eb1,Ebr,0)),IF(ABS(F74)&lt;=es0,Es,0))</f>
        <v>9666.66666666667</v>
      </c>
      <c r="L74" s="0" t="n">
        <f aca="false">K74*Сетка!G47*1000</f>
        <v>24166.6666666667</v>
      </c>
      <c r="M74" s="0" t="n">
        <f aca="false">L74*Сетка!F47</f>
        <v>3020.83333333333</v>
      </c>
      <c r="N74" s="0" t="n">
        <f aca="false">L74*Сетка!E47</f>
        <v>-1812.5</v>
      </c>
      <c r="O74" s="0" t="n">
        <f aca="false">L74*Сетка!F47^2</f>
        <v>377.604166666667</v>
      </c>
      <c r="P74" s="0" t="n">
        <f aca="false">L74*Сетка!E47*Сетка!F47</f>
        <v>-226.5625</v>
      </c>
      <c r="Q74" s="0" t="n">
        <f aca="false">L74*Сетка!E47^2</f>
        <v>135.9375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$B$3+$B$4*Сетка!F48+$B$5*Сетка!E48</f>
        <v>-0.000848936084349151</v>
      </c>
      <c r="G75" s="0" t="n">
        <f aca="false">IF(Сетка!B48="бетон",IF(F75&gt;=0,0,IF(F75&gt;=-eb1,Ebr*F75,-Rb)),IF(ABS(F75)&lt;=es0,Es*F75,SIGN(F75)*Rs))</f>
        <v>-8.20638214870846</v>
      </c>
      <c r="H75" s="0" t="n">
        <f aca="false">G75*Сетка!G48*1000</f>
        <v>-20.5159553717712</v>
      </c>
      <c r="I75" s="0" t="n">
        <f aca="false">H75*Сетка!F48</f>
        <v>-2.56449442147139</v>
      </c>
      <c r="J75" s="0" t="n">
        <f aca="false">H75*Сетка!E48</f>
        <v>0.512898884294279</v>
      </c>
      <c r="K75" s="0" t="n">
        <f aca="false">IF(Сетка!B48="бетон",IF(F75&gt;=0,0,IF(F75&gt;=-eb1,Ebr,0)),IF(ABS(F75)&lt;=es0,Es,0))</f>
        <v>9666.66666666667</v>
      </c>
      <c r="L75" s="0" t="n">
        <f aca="false">K75*Сетка!G48*1000</f>
        <v>24166.6666666667</v>
      </c>
      <c r="M75" s="0" t="n">
        <f aca="false">L75*Сетка!F48</f>
        <v>3020.83333333333</v>
      </c>
      <c r="N75" s="0" t="n">
        <f aca="false">L75*Сетка!E48</f>
        <v>-604.166666666667</v>
      </c>
      <c r="O75" s="0" t="n">
        <f aca="false">L75*Сетка!F48^2</f>
        <v>377.604166666667</v>
      </c>
      <c r="P75" s="0" t="n">
        <f aca="false">L75*Сетка!E48*Сетка!F48</f>
        <v>-75.5208333333333</v>
      </c>
      <c r="Q75" s="0" t="n">
        <f aca="false">L75*Сетка!E48^2</f>
        <v>15.1041666666667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$B$3+$B$4*Сетка!F49+$B$5*Сетка!E49</f>
        <v>-0.00119106320795166</v>
      </c>
      <c r="G76" s="0" t="n">
        <f aca="false">IF(Сетка!B49="бетон",IF(F76&gt;=0,0,IF(F76&gt;=-eb1,Ebr*F76,-Rb)),IF(ABS(F76)&lt;=es0,Es*F76,SIGN(F76)*Rs))</f>
        <v>-11.5136110101994</v>
      </c>
      <c r="H76" s="0" t="n">
        <f aca="false">G76*Сетка!G49*1000</f>
        <v>-28.7840275254984</v>
      </c>
      <c r="I76" s="0" t="n">
        <f aca="false">H76*Сетка!F49</f>
        <v>-3.5980034406873</v>
      </c>
      <c r="J76" s="0" t="n">
        <f aca="false">H76*Сетка!E49</f>
        <v>-0.71960068813746</v>
      </c>
      <c r="K76" s="0" t="n">
        <f aca="false">IF(Сетка!B49="бетон",IF(F76&gt;=0,0,IF(F76&gt;=-eb1,Ebr,0)),IF(ABS(F76)&lt;=es0,Es,0))</f>
        <v>9666.66666666667</v>
      </c>
      <c r="L76" s="0" t="n">
        <f aca="false">K76*Сетка!G49*1000</f>
        <v>24166.6666666667</v>
      </c>
      <c r="M76" s="0" t="n">
        <f aca="false">L76*Сетка!F49</f>
        <v>3020.83333333333</v>
      </c>
      <c r="N76" s="0" t="n">
        <f aca="false">L76*Сетка!E49</f>
        <v>604.166666666666</v>
      </c>
      <c r="O76" s="0" t="n">
        <f aca="false">L76*Сетка!F49^2</f>
        <v>377.604166666667</v>
      </c>
      <c r="P76" s="0" t="n">
        <f aca="false">L76*Сетка!E49*Сетка!F49</f>
        <v>75.5208333333333</v>
      </c>
      <c r="Q76" s="0" t="n">
        <f aca="false">L76*Сетка!E49^2</f>
        <v>15.1041666666667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$B$3+$B$4*Сетка!F50+$B$5*Сетка!E50</f>
        <v>-0.00153319033155417</v>
      </c>
      <c r="G77" s="0" t="n">
        <f aca="false">IF(Сетка!B50="бетон",IF(F77&gt;=0,0,IF(F77&gt;=-eb1,Ebr*F77,-Rb)),IF(ABS(F77)&lt;=es0,Es*F77,SIGN(F77)*Rs))</f>
        <v>-14.5</v>
      </c>
      <c r="H77" s="0" t="n">
        <f aca="false">G77*Сетка!G50*1000</f>
        <v>-36.25</v>
      </c>
      <c r="I77" s="0" t="n">
        <f aca="false">H77*Сетка!F50</f>
        <v>-4.53125</v>
      </c>
      <c r="J77" s="0" t="n">
        <f aca="false">H77*Сетка!E50</f>
        <v>-2.71875</v>
      </c>
      <c r="K77" s="0" t="n">
        <f aca="false">IF(Сетка!B50="бетон",IF(F77&gt;=0,0,IF(F77&gt;=-eb1,Ebr,0)),IF(ABS(F77)&lt;=es0,Es,0))</f>
        <v>0</v>
      </c>
      <c r="L77" s="0" t="n">
        <f aca="false">K77*Сетка!G50*1000</f>
        <v>0</v>
      </c>
      <c r="M77" s="0" t="n">
        <f aca="false">L77*Сетка!F50</f>
        <v>0</v>
      </c>
      <c r="N77" s="0" t="n">
        <f aca="false">L77*Сетка!E50</f>
        <v>0</v>
      </c>
      <c r="O77" s="0" t="n">
        <f aca="false">L77*Сетка!F50^2</f>
        <v>0</v>
      </c>
      <c r="P77" s="0" t="n">
        <f aca="false">L77*Сетка!E50*Сетка!F50</f>
        <v>0</v>
      </c>
      <c r="Q77" s="0" t="n">
        <f aca="false">L77*Сетка!E50^2</f>
        <v>0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$B$3+$B$4*Сетка!F51+$B$5*Сетка!E51</f>
        <v>-0.00187531745515667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K78" s="0" t="n">
        <f aca="false">IF(Сетка!B51="бетон",IF(F78&gt;=0,0,IF(F78&gt;=-eb1,Ebr,0)),IF(ABS(F78)&lt;=es0,Es,0))</f>
        <v>0</v>
      </c>
      <c r="L78" s="0" t="n">
        <f aca="false">K78*Сетка!G51*1000</f>
        <v>0</v>
      </c>
      <c r="M78" s="0" t="n">
        <f aca="false">L78*Сетка!F51</f>
        <v>0</v>
      </c>
      <c r="N78" s="0" t="n">
        <f aca="false">L78*Сетка!E51</f>
        <v>0</v>
      </c>
      <c r="O78" s="0" t="n">
        <f aca="false">L78*Сетка!F51^2</f>
        <v>0</v>
      </c>
      <c r="P78" s="0" t="n">
        <f aca="false">L78*Сетка!E51*Сетка!F51</f>
        <v>0</v>
      </c>
      <c r="Q78" s="0" t="n">
        <f aca="false">L78*Сетка!E51^2</f>
        <v>0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$B$3+$B$4*Сетка!F52+$B$5*Сетка!E52</f>
        <v>-0.000480861830273726</v>
      </c>
      <c r="G79" s="0" t="n">
        <f aca="false">IF(Сетка!B52="бетон",IF(F79&gt;=0,0,IF(F79&gt;=-eb1,Ebr*F79,-Rb)),IF(ABS(F79)&lt;=es0,Es*F79,SIGN(F79)*Rs))</f>
        <v>-4.64833102597935</v>
      </c>
      <c r="H79" s="0" t="n">
        <f aca="false">G79*Сетка!G52*1000</f>
        <v>-11.6208275649484</v>
      </c>
      <c r="I79" s="0" t="n">
        <f aca="false">H79*Сетка!F52</f>
        <v>-2.03364482386596</v>
      </c>
      <c r="J79" s="0" t="n">
        <f aca="false">H79*Сетка!E52</f>
        <v>1.45260344561855</v>
      </c>
      <c r="K79" s="0" t="n">
        <f aca="false">IF(Сетка!B52="бетон",IF(F79&gt;=0,0,IF(F79&gt;=-eb1,Ebr,0)),IF(ABS(F79)&lt;=es0,Es,0))</f>
        <v>9666.66666666667</v>
      </c>
      <c r="L79" s="0" t="n">
        <f aca="false">K79*Сетка!G52*1000</f>
        <v>24166.6666666667</v>
      </c>
      <c r="M79" s="0" t="n">
        <f aca="false">L79*Сетка!F52</f>
        <v>4229.16666666667</v>
      </c>
      <c r="N79" s="0" t="n">
        <f aca="false">L79*Сетка!E52</f>
        <v>-3020.83333333333</v>
      </c>
      <c r="O79" s="0" t="n">
        <f aca="false">L79*Сетка!F52^2</f>
        <v>740.104166666667</v>
      </c>
      <c r="P79" s="0" t="n">
        <f aca="false">L79*Сетка!E52*Сетка!F52</f>
        <v>-528.645833333333</v>
      </c>
      <c r="Q79" s="0" t="n">
        <f aca="false">L79*Сетка!E52^2</f>
        <v>377.604166666667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$B$3+$B$4*Сетка!F53+$B$5*Сетка!E53</f>
        <v>-0.000822988953876233</v>
      </c>
      <c r="G80" s="0" t="n">
        <f aca="false">IF(Сетка!B53="бетон",IF(F80&gt;=0,0,IF(F80&gt;=-eb1,Ebr*F80,-Rb)),IF(ABS(F80)&lt;=es0,Es*F80,SIGN(F80)*Rs))</f>
        <v>-7.95555988747025</v>
      </c>
      <c r="H80" s="0" t="n">
        <f aca="false">G80*Сетка!G53*1000</f>
        <v>-19.8888997186756</v>
      </c>
      <c r="I80" s="0" t="n">
        <f aca="false">H80*Сетка!F53</f>
        <v>-3.48055745076824</v>
      </c>
      <c r="J80" s="0" t="n">
        <f aca="false">H80*Сетка!E53</f>
        <v>1.49166747890067</v>
      </c>
      <c r="K80" s="0" t="n">
        <f aca="false">IF(Сетка!B53="бетон",IF(F80&gt;=0,0,IF(F80&gt;=-eb1,Ebr,0)),IF(ABS(F80)&lt;=es0,Es,0))</f>
        <v>9666.66666666667</v>
      </c>
      <c r="L80" s="0" t="n">
        <f aca="false">K80*Сетка!G53*1000</f>
        <v>24166.6666666667</v>
      </c>
      <c r="M80" s="0" t="n">
        <f aca="false">L80*Сетка!F53</f>
        <v>4229.16666666667</v>
      </c>
      <c r="N80" s="0" t="n">
        <f aca="false">L80*Сетка!E53</f>
        <v>-1812.5</v>
      </c>
      <c r="O80" s="0" t="n">
        <f aca="false">L80*Сетка!F53^2</f>
        <v>740.104166666667</v>
      </c>
      <c r="P80" s="0" t="n">
        <f aca="false">L80*Сетка!E53*Сетка!F53</f>
        <v>-317.1875</v>
      </c>
      <c r="Q80" s="0" t="n">
        <f aca="false">L80*Сетка!E53^2</f>
        <v>135.9375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$B$3+$B$4*Сетка!F54+$B$5*Сетка!E54</f>
        <v>-0.00116511607747874</v>
      </c>
      <c r="G81" s="0" t="n">
        <f aca="false">IF(Сетка!B54="бетон",IF(F81&gt;=0,0,IF(F81&gt;=-eb1,Ebr*F81,-Rb)),IF(ABS(F81)&lt;=es0,Es*F81,SIGN(F81)*Rs))</f>
        <v>-11.2627887489612</v>
      </c>
      <c r="H81" s="0" t="n">
        <f aca="false">G81*Сетка!G54*1000</f>
        <v>-28.1569718724029</v>
      </c>
      <c r="I81" s="0" t="n">
        <f aca="false">H81*Сетка!F54</f>
        <v>-4.92747007767051</v>
      </c>
      <c r="J81" s="0" t="n">
        <f aca="false">H81*Сетка!E54</f>
        <v>0.703924296810072</v>
      </c>
      <c r="K81" s="0" t="n">
        <f aca="false">IF(Сетка!B54="бетон",IF(F81&gt;=0,0,IF(F81&gt;=-eb1,Ebr,0)),IF(ABS(F81)&lt;=es0,Es,0))</f>
        <v>9666.66666666667</v>
      </c>
      <c r="L81" s="0" t="n">
        <f aca="false">K81*Сетка!G54*1000</f>
        <v>24166.6666666667</v>
      </c>
      <c r="M81" s="0" t="n">
        <f aca="false">L81*Сетка!F54</f>
        <v>4229.16666666667</v>
      </c>
      <c r="N81" s="0" t="n">
        <f aca="false">L81*Сетка!E54</f>
        <v>-604.166666666667</v>
      </c>
      <c r="O81" s="0" t="n">
        <f aca="false">L81*Сетка!F54^2</f>
        <v>740.104166666667</v>
      </c>
      <c r="P81" s="0" t="n">
        <f aca="false">L81*Сетка!E54*Сетка!F54</f>
        <v>-105.729166666667</v>
      </c>
      <c r="Q81" s="0" t="n">
        <f aca="false">L81*Сетка!E54^2</f>
        <v>15.1041666666667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$B$3+$B$4*Сетка!F55+$B$5*Сетка!E55</f>
        <v>-0.00150724320108125</v>
      </c>
      <c r="G82" s="0" t="n">
        <f aca="false">IF(Сетка!B55="бетон",IF(F82&gt;=0,0,IF(F82&gt;=-eb1,Ebr*F82,-Rb)),IF(ABS(F82)&lt;=es0,Es*F82,SIGN(F82)*Rs))</f>
        <v>-14.5</v>
      </c>
      <c r="H82" s="0" t="n">
        <f aca="false">G82*Сетка!G55*1000</f>
        <v>-36.25</v>
      </c>
      <c r="I82" s="0" t="n">
        <f aca="false">H82*Сетка!F55</f>
        <v>-6.34375</v>
      </c>
      <c r="J82" s="0" t="n">
        <f aca="false">H82*Сетка!E55</f>
        <v>-0.90625</v>
      </c>
      <c r="K82" s="0" t="n">
        <f aca="false">IF(Сетка!B55="бетон",IF(F82&gt;=0,0,IF(F82&gt;=-eb1,Ebr,0)),IF(ABS(F82)&lt;=es0,Es,0))</f>
        <v>0</v>
      </c>
      <c r="L82" s="0" t="n">
        <f aca="false">K82*Сетка!G55*1000</f>
        <v>0</v>
      </c>
      <c r="M82" s="0" t="n">
        <f aca="false">L82*Сетка!F55</f>
        <v>0</v>
      </c>
      <c r="N82" s="0" t="n">
        <f aca="false">L82*Сетка!E55</f>
        <v>0</v>
      </c>
      <c r="O82" s="0" t="n">
        <f aca="false">L82*Сетка!F55^2</f>
        <v>0</v>
      </c>
      <c r="P82" s="0" t="n">
        <f aca="false">L82*Сетка!E55*Сетка!F55</f>
        <v>0</v>
      </c>
      <c r="Q82" s="0" t="n">
        <f aca="false">L82*Сетка!E55^2</f>
        <v>0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$B$3+$B$4*Сетка!F56+$B$5*Сетка!E56</f>
        <v>-0.00184937032468376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K83" s="0" t="n">
        <f aca="false">IF(Сетка!B56="бетон",IF(F83&gt;=0,0,IF(F83&gt;=-eb1,Ebr,0)),IF(ABS(F83)&lt;=es0,Es,0))</f>
        <v>0</v>
      </c>
      <c r="L83" s="0" t="n">
        <f aca="false">K83*Сетка!G56*1000</f>
        <v>0</v>
      </c>
      <c r="M83" s="0" t="n">
        <f aca="false">L83*Сетка!F56</f>
        <v>0</v>
      </c>
      <c r="N83" s="0" t="n">
        <f aca="false">L83*Сетка!E56</f>
        <v>0</v>
      </c>
      <c r="O83" s="0" t="n">
        <f aca="false">L83*Сетка!F56^2</f>
        <v>0</v>
      </c>
      <c r="P83" s="0" t="n">
        <f aca="false">L83*Сетка!E56*Сетка!F56</f>
        <v>0</v>
      </c>
      <c r="Q83" s="0" t="n">
        <f aca="false">L83*Сетка!E56^2</f>
        <v>0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$B$3+$B$4*Сетка!F57+$B$5*Сетка!E57</f>
        <v>-0.00219149744828626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K84" s="0" t="n">
        <f aca="false">IF(Сетка!B57="бетон",IF(F84&gt;=0,0,IF(F84&gt;=-eb1,Ebr,0)),IF(ABS(F84)&lt;=es0,Es,0))</f>
        <v>0</v>
      </c>
      <c r="L84" s="0" t="n">
        <f aca="false">K84*Сетка!G57*1000</f>
        <v>0</v>
      </c>
      <c r="M84" s="0" t="n">
        <f aca="false">L84*Сетка!F57</f>
        <v>0</v>
      </c>
      <c r="N84" s="0" t="n">
        <f aca="false">L84*Сетка!E57</f>
        <v>0</v>
      </c>
      <c r="O84" s="0" t="n">
        <f aca="false">L84*Сетка!F57^2</f>
        <v>0</v>
      </c>
      <c r="P84" s="0" t="n">
        <f aca="false">L84*Сетка!E57*Сетка!F57</f>
        <v>0</v>
      </c>
      <c r="Q84" s="0" t="n">
        <f aca="false">L84*Сетка!E57^2</f>
        <v>0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$B$3+$B$4*Сетка!F58+$B$5*Сетка!E58</f>
        <v>-0.000797041823403315</v>
      </c>
      <c r="G85" s="0" t="n">
        <f aca="false">IF(Сетка!B58="бетон",IF(F85&gt;=0,0,IF(F85&gt;=-eb1,Ebr*F85,-Rb)),IF(ABS(F85)&lt;=es0,Es*F85,SIGN(F85)*Rs))</f>
        <v>-7.70473762623204</v>
      </c>
      <c r="H85" s="0" t="n">
        <f aca="false">G85*Сетка!G58*1000</f>
        <v>-19.2618440655801</v>
      </c>
      <c r="I85" s="0" t="n">
        <f aca="false">H85*Сетка!F58</f>
        <v>-4.33391491475552</v>
      </c>
      <c r="J85" s="0" t="n">
        <f aca="false">H85*Сетка!E58</f>
        <v>2.40773050819751</v>
      </c>
      <c r="K85" s="0" t="n">
        <f aca="false">IF(Сетка!B58="бетон",IF(F85&gt;=0,0,IF(F85&gt;=-eb1,Ebr,0)),IF(ABS(F85)&lt;=es0,Es,0))</f>
        <v>9666.66666666667</v>
      </c>
      <c r="L85" s="0" t="n">
        <f aca="false">K85*Сетка!G58*1000</f>
        <v>24166.6666666667</v>
      </c>
      <c r="M85" s="0" t="n">
        <f aca="false">L85*Сетка!F58</f>
        <v>5437.5</v>
      </c>
      <c r="N85" s="0" t="n">
        <f aca="false">L85*Сетка!E58</f>
        <v>-3020.83333333333</v>
      </c>
      <c r="O85" s="0" t="n">
        <f aca="false">L85*Сетка!F58^2</f>
        <v>1223.4375</v>
      </c>
      <c r="P85" s="0" t="n">
        <f aca="false">L85*Сетка!E58*Сетка!F58</f>
        <v>-679.6875</v>
      </c>
      <c r="Q85" s="0" t="n">
        <f aca="false">L85*Сетка!E58^2</f>
        <v>377.604166666667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$B$3+$B$4*Сетка!F59+$B$5*Сетка!E59</f>
        <v>-0.00113916894700582</v>
      </c>
      <c r="G86" s="0" t="n">
        <f aca="false">IF(Сетка!B59="бетон",IF(F86&gt;=0,0,IF(F86&gt;=-eb1,Ebr*F86,-Rb)),IF(ABS(F86)&lt;=es0,Es*F86,SIGN(F86)*Rs))</f>
        <v>-11.0119664877229</v>
      </c>
      <c r="H86" s="0" t="n">
        <f aca="false">G86*Сетка!G59*1000</f>
        <v>-27.5299162193074</v>
      </c>
      <c r="I86" s="0" t="n">
        <f aca="false">H86*Сетка!F59</f>
        <v>-6.19423114934416</v>
      </c>
      <c r="J86" s="0" t="n">
        <f aca="false">H86*Сетка!E59</f>
        <v>2.06474371644805</v>
      </c>
      <c r="K86" s="0" t="n">
        <f aca="false">IF(Сетка!B59="бетон",IF(F86&gt;=0,0,IF(F86&gt;=-eb1,Ebr,0)),IF(ABS(F86)&lt;=es0,Es,0))</f>
        <v>9666.66666666667</v>
      </c>
      <c r="L86" s="0" t="n">
        <f aca="false">K86*Сетка!G59*1000</f>
        <v>24166.6666666667</v>
      </c>
      <c r="M86" s="0" t="n">
        <f aca="false">L86*Сетка!F59</f>
        <v>5437.5</v>
      </c>
      <c r="N86" s="0" t="n">
        <f aca="false">L86*Сетка!E59</f>
        <v>-1812.5</v>
      </c>
      <c r="O86" s="0" t="n">
        <f aca="false">L86*Сетка!F59^2</f>
        <v>1223.4375</v>
      </c>
      <c r="P86" s="0" t="n">
        <f aca="false">L86*Сетка!E59*Сетка!F59</f>
        <v>-407.8125</v>
      </c>
      <c r="Q86" s="0" t="n">
        <f aca="false">L86*Сетка!E59^2</f>
        <v>135.9375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$B$3+$B$4*Сетка!F60+$B$5*Сетка!E60</f>
        <v>-0.00148129607060833</v>
      </c>
      <c r="G87" s="0" t="n">
        <f aca="false">IF(Сетка!B60="бетон",IF(F87&gt;=0,0,IF(F87&gt;=-eb1,Ebr*F87,-Rb)),IF(ABS(F87)&lt;=es0,Es*F87,SIGN(F87)*Rs))</f>
        <v>-14.3191953492139</v>
      </c>
      <c r="H87" s="0" t="n">
        <f aca="false">G87*Сетка!G60*1000</f>
        <v>-35.7979883730346</v>
      </c>
      <c r="I87" s="0" t="n">
        <f aca="false">H87*Сетка!F60</f>
        <v>-8.05454738393279</v>
      </c>
      <c r="J87" s="0" t="n">
        <f aca="false">H87*Сетка!E60</f>
        <v>0.894949709325866</v>
      </c>
      <c r="K87" s="0" t="n">
        <f aca="false">IF(Сетка!B60="бетон",IF(F87&gt;=0,0,IF(F87&gt;=-eb1,Ebr,0)),IF(ABS(F87)&lt;=es0,Es,0))</f>
        <v>9666.66666666667</v>
      </c>
      <c r="L87" s="0" t="n">
        <f aca="false">K87*Сетка!G60*1000</f>
        <v>24166.6666666667</v>
      </c>
      <c r="M87" s="0" t="n">
        <f aca="false">L87*Сетка!F60</f>
        <v>5437.5</v>
      </c>
      <c r="N87" s="0" t="n">
        <f aca="false">L87*Сетка!E60</f>
        <v>-604.166666666667</v>
      </c>
      <c r="O87" s="0" t="n">
        <f aca="false">L87*Сетка!F60^2</f>
        <v>1223.4375</v>
      </c>
      <c r="P87" s="0" t="n">
        <f aca="false">L87*Сетка!E60*Сетка!F60</f>
        <v>-135.9375</v>
      </c>
      <c r="Q87" s="0" t="n">
        <f aca="false">L87*Сетка!E60^2</f>
        <v>15.1041666666667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$B$3+$B$4*Сетка!F61+$B$5*Сетка!E61</f>
        <v>-0.00182342319421084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K88" s="0" t="n">
        <f aca="false">IF(Сетка!B61="бетон",IF(F88&gt;=0,0,IF(F88&gt;=-eb1,Ebr,0)),IF(ABS(F88)&lt;=es0,Es,0))</f>
        <v>0</v>
      </c>
      <c r="L88" s="0" t="n">
        <f aca="false">K88*Сетка!G61*1000</f>
        <v>0</v>
      </c>
      <c r="M88" s="0" t="n">
        <f aca="false">L88*Сетка!F61</f>
        <v>0</v>
      </c>
      <c r="N88" s="0" t="n">
        <f aca="false">L88*Сетка!E61</f>
        <v>0</v>
      </c>
      <c r="O88" s="0" t="n">
        <f aca="false">L88*Сетка!F61^2</f>
        <v>0</v>
      </c>
      <c r="P88" s="0" t="n">
        <f aca="false">L88*Сетка!E61*Сетка!F61</f>
        <v>0</v>
      </c>
      <c r="Q88" s="0" t="n">
        <f aca="false">L88*Сетка!E61^2</f>
        <v>0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$B$3+$B$4*Сетка!F62+$B$5*Сетка!E62</f>
        <v>-0.00216555031781334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K89" s="0" t="n">
        <f aca="false">IF(Сетка!B62="бетон",IF(F89&gt;=0,0,IF(F89&gt;=-eb1,Ebr,0)),IF(ABS(F89)&lt;=es0,Es,0))</f>
        <v>0</v>
      </c>
      <c r="L89" s="0" t="n">
        <f aca="false">K89*Сетка!G62*1000</f>
        <v>0</v>
      </c>
      <c r="M89" s="0" t="n">
        <f aca="false">L89*Сетка!F62</f>
        <v>0</v>
      </c>
      <c r="N89" s="0" t="n">
        <f aca="false">L89*Сетка!E62</f>
        <v>0</v>
      </c>
      <c r="O89" s="0" t="n">
        <f aca="false">L89*Сетка!F62^2</f>
        <v>0</v>
      </c>
      <c r="P89" s="0" t="n">
        <f aca="false">L89*Сетка!E62*Сетка!F62</f>
        <v>0</v>
      </c>
      <c r="Q89" s="0" t="n">
        <f aca="false">L89*Сетка!E62^2</f>
        <v>0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$B$3+$B$4*Сетка!F63+$B$5*Сетка!E63</f>
        <v>-0.00250767744141585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K90" s="0" t="n">
        <f aca="false">IF(Сетка!B63="бетон",IF(F90&gt;=0,0,IF(F90&gt;=-eb1,Ebr,0)),IF(ABS(F90)&lt;=es0,Es,0))</f>
        <v>0</v>
      </c>
      <c r="L90" s="0" t="n">
        <f aca="false">K90*Сетка!G63*1000</f>
        <v>0</v>
      </c>
      <c r="M90" s="0" t="n">
        <f aca="false">L90*Сетка!F63</f>
        <v>0</v>
      </c>
      <c r="N90" s="0" t="n">
        <f aca="false">L90*Сетка!E63</f>
        <v>0</v>
      </c>
      <c r="O90" s="0" t="n">
        <f aca="false">L90*Сетка!F63^2</f>
        <v>0</v>
      </c>
      <c r="P90" s="0" t="n">
        <f aca="false">L90*Сетка!E63*Сетка!F63</f>
        <v>0</v>
      </c>
      <c r="Q90" s="0" t="n">
        <f aca="false">L90*Сетка!E63^2</f>
        <v>0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$B$3+$B$4*Сетка!F64+$B$5*Сетка!E64</f>
        <v>0.00171942455639694</v>
      </c>
      <c r="G91" s="0" t="n">
        <f aca="false">IF(Сетка!B64="бетон",IF(F91&gt;=0,0,IF(F91&gt;=-eb1,Ebr*F91,-Rb)),IF(ABS(F91)&lt;=es0,Es*F91,SIGN(F91)*Rs))</f>
        <v>343.884911279388</v>
      </c>
      <c r="H91" s="0" t="n">
        <f aca="false">G91*Сетка!G64*1000</f>
        <v>108.03463109557</v>
      </c>
      <c r="I91" s="0" t="n">
        <f aca="false">H91*Сетка!F64</f>
        <v>-21.6069262191141</v>
      </c>
      <c r="J91" s="0" t="n">
        <f aca="false">H91*Сетка!E64</f>
        <v>-10.803463109557</v>
      </c>
      <c r="K91" s="0" t="n">
        <f aca="false">IF(Сетка!B64="бетон",IF(F91&gt;=0,0,IF(F91&gt;=-eb1,Ebr,0)),IF(ABS(F91)&lt;=es0,Es,0))</f>
        <v>200000</v>
      </c>
      <c r="L91" s="0" t="n">
        <f aca="false">K91*Сетка!G64*1000</f>
        <v>62831.8530717959</v>
      </c>
      <c r="M91" s="0" t="n">
        <f aca="false">L91*Сетка!F64</f>
        <v>-12566.3706143592</v>
      </c>
      <c r="N91" s="0" t="n">
        <f aca="false">L91*Сетка!E64</f>
        <v>-6283.18530717959</v>
      </c>
      <c r="O91" s="0" t="n">
        <f aca="false">L91*Сетка!F64^2</f>
        <v>2513.27412287184</v>
      </c>
      <c r="P91" s="0" t="n">
        <f aca="false">L91*Сетка!E64*Сетка!F64</f>
        <v>1256.63706143592</v>
      </c>
      <c r="Q91" s="0" t="n">
        <f aca="false">L91*Сетка!E64^2</f>
        <v>628.318530717959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$B$3+$B$4*Сетка!F65+$B$5*Сетка!E65</f>
        <v>0.00035091606198691</v>
      </c>
      <c r="G92" s="0" t="n">
        <f aca="false">IF(Сетка!B65="бетон",IF(F92&gt;=0,0,IF(F92&gt;=-eb1,Ebr*F92,-Rb)),IF(ABS(F92)&lt;=es0,Es*F92,SIGN(F92)*Rs))</f>
        <v>70.1832123973821</v>
      </c>
      <c r="H92" s="0" t="n">
        <f aca="false">G92*Сетка!G65*1000</f>
        <v>22.0487064472948</v>
      </c>
      <c r="I92" s="0" t="n">
        <f aca="false">H92*Сетка!F65</f>
        <v>-4.40974128945895</v>
      </c>
      <c r="J92" s="0" t="n">
        <f aca="false">H92*Сетка!E65</f>
        <v>2.20487064472948</v>
      </c>
      <c r="K92" s="0" t="n">
        <f aca="false">IF(Сетка!B65="бетон",IF(F92&gt;=0,0,IF(F92&gt;=-eb1,Ebr,0)),IF(ABS(F92)&lt;=es0,Es,0))</f>
        <v>200000</v>
      </c>
      <c r="L92" s="0" t="n">
        <f aca="false">K92*Сетка!G65*1000</f>
        <v>62831.8530717959</v>
      </c>
      <c r="M92" s="0" t="n">
        <f aca="false">L92*Сетка!F65</f>
        <v>-12566.3706143592</v>
      </c>
      <c r="N92" s="0" t="n">
        <f aca="false">L92*Сетка!E65</f>
        <v>6283.18530717959</v>
      </c>
      <c r="O92" s="0" t="n">
        <f aca="false">L92*Сетка!F65^2</f>
        <v>2513.27412287184</v>
      </c>
      <c r="P92" s="0" t="n">
        <f aca="false">L92*Сетка!E65*Сетка!F65</f>
        <v>-1256.63706143592</v>
      </c>
      <c r="Q92" s="0" t="n">
        <f aca="false">L92*Сетка!E65^2</f>
        <v>628.318530717959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$B$3+$B$4*Сетка!F66+$B$5*Сетка!E66</f>
        <v>-0.000810015388639774</v>
      </c>
      <c r="G93" s="0" t="n">
        <f aca="false">IF(Сетка!B66="бетон",IF(F93&gt;=0,0,IF(F93&gt;=-eb1,Ebr*F93,-Rb)),IF(ABS(F93)&lt;=es0,Es*F93,SIGN(F93)*Rs))</f>
        <v>-162.003077727955</v>
      </c>
      <c r="H93" s="0" t="n">
        <f aca="false">G93*Сетка!G66*1000</f>
        <v>-50.8947678849079</v>
      </c>
      <c r="I93" s="0" t="n">
        <f aca="false">H93*Сетка!F66</f>
        <v>-10.1789535769816</v>
      </c>
      <c r="J93" s="0" t="n">
        <f aca="false">H93*Сетка!E66</f>
        <v>5.08947678849079</v>
      </c>
      <c r="K93" s="0" t="n">
        <f aca="false">IF(Сетка!B66="бетон",IF(F93&gt;=0,0,IF(F93&gt;=-eb1,Ebr,0)),IF(ABS(F93)&lt;=es0,Es,0))</f>
        <v>200000</v>
      </c>
      <c r="L93" s="0" t="n">
        <f aca="false">K93*Сетка!G66*1000</f>
        <v>62831.8530717959</v>
      </c>
      <c r="M93" s="0" t="n">
        <f aca="false">L93*Сетка!F66</f>
        <v>12566.3706143592</v>
      </c>
      <c r="N93" s="0" t="n">
        <f aca="false">L93*Сетка!E66</f>
        <v>-6283.18530717959</v>
      </c>
      <c r="O93" s="0" t="n">
        <f aca="false">L93*Сетка!F66^2</f>
        <v>2513.27412287184</v>
      </c>
      <c r="P93" s="0" t="n">
        <f aca="false">L93*Сетка!E66*Сетка!F66</f>
        <v>-1256.63706143592</v>
      </c>
      <c r="Q93" s="0" t="n">
        <f aca="false">L93*Сетка!E66^2</f>
        <v>628.318530717959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$B$3+$B$4*Сетка!F67+$B$5*Сетка!E67</f>
        <v>-0.0021785238830498</v>
      </c>
      <c r="G94" s="0" t="n">
        <f aca="false">IF(Сетка!B67="бетон",IF(F94&gt;=0,0,IF(F94&gt;=-eb1,Ebr*F94,-Rb)),IF(ABS(F94)&lt;=es0,Es*F94,SIGN(F94)*Rs))</f>
        <v>-435</v>
      </c>
      <c r="H94" s="0" t="n">
        <f aca="false">G94*Сетка!G67*1000</f>
        <v>-136.659280431156</v>
      </c>
      <c r="I94" s="0" t="n">
        <f aca="false">H94*Сетка!F67</f>
        <v>-27.3318560862312</v>
      </c>
      <c r="J94" s="0" t="n">
        <f aca="false">H94*Сетка!E67</f>
        <v>-13.6659280431156</v>
      </c>
      <c r="K94" s="0" t="n">
        <f aca="false">IF(Сетка!B67="бетон",IF(F94&gt;=0,0,IF(F94&gt;=-eb1,Ebr,0)),IF(ABS(F94)&lt;=es0,Es,0))</f>
        <v>0</v>
      </c>
      <c r="L94" s="0" t="n">
        <f aca="false">K94*Сетка!G67*1000</f>
        <v>0</v>
      </c>
      <c r="M94" s="0" t="n">
        <f aca="false">L94*Сетка!F67</f>
        <v>0</v>
      </c>
      <c r="N94" s="0" t="n">
        <f aca="false">L94*Сетка!E67</f>
        <v>0</v>
      </c>
      <c r="O94" s="0" t="n">
        <f aca="false">L94*Сетка!F67^2</f>
        <v>0</v>
      </c>
      <c r="P94" s="0" t="n">
        <f aca="false">L94*Сетка!E67*Сетка!F67</f>
        <v>0</v>
      </c>
      <c r="Q94" s="0" t="n">
        <f aca="false">L94*Сетка!E67^2</f>
        <v>0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-800.831237332095</v>
      </c>
      <c r="I96" s="4" t="n">
        <f aca="false">SUM(I31:I94)</f>
        <v>-159.347972771529</v>
      </c>
      <c r="J96" s="4" t="n">
        <f aca="false">SUM(J31:J94)</f>
        <v>-49.9313963667373</v>
      </c>
      <c r="K96" s="4" t="n">
        <f aca="false">SUM(K31:K94)</f>
        <v>832000</v>
      </c>
      <c r="L96" s="4" t="n">
        <f aca="false">SUM(L31:L94)</f>
        <v>768495.559215387</v>
      </c>
      <c r="M96" s="4" t="n">
        <f aca="false">SUM(M31:M94)</f>
        <v>29725.2960523075</v>
      </c>
      <c r="N96" s="4" t="n">
        <f aca="false">SUM(N31:N94)</f>
        <v>-3866.51864051293</v>
      </c>
      <c r="O96" s="4" t="n">
        <f aca="false">SUM(O31:O94)</f>
        <v>16239.8223686155</v>
      </c>
      <c r="P96" s="4" t="n">
        <f aca="false">SUM(P31:P94)</f>
        <v>-4791.01206143592</v>
      </c>
      <c r="Q96" s="4" t="n">
        <f aca="false">SUM(Q31:Q94)</f>
        <v>5751.62225882054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7" min="6" style="0" width="12"/>
  </cols>
  <sheetData>
    <row r="1" customFormat="false" ht="15" hidden="false" customHeight="false" outlineLevel="0" collapsed="false">
      <c r="A1" s="5" t="s">
        <v>110</v>
      </c>
    </row>
    <row r="2" customFormat="false" ht="15" hidden="false" customHeight="false" outlineLevel="0" collapsed="false">
      <c r="E2" s="4" t="s">
        <v>63</v>
      </c>
      <c r="F2" s="4" t="s">
        <v>64</v>
      </c>
      <c r="G2" s="4" t="s">
        <v>65</v>
      </c>
      <c r="I2" s="4" t="s">
        <v>103</v>
      </c>
    </row>
    <row r="3" customFormat="false" ht="15" hidden="false" customHeight="false" outlineLevel="0" collapsed="false">
      <c r="A3" s="0" t="s">
        <v>67</v>
      </c>
      <c r="B3" s="3" t="n">
        <f aca="false">Н3!B15</f>
        <v>-0.000226275859468844</v>
      </c>
      <c r="D3" s="0" t="s">
        <v>68</v>
      </c>
      <c r="E3" s="0" t="n">
        <f aca="false">$H$96</f>
        <v>-800</v>
      </c>
      <c r="F3" s="0" t="n">
        <f aca="false">N0</f>
        <v>-800</v>
      </c>
      <c r="G3" s="0" t="n">
        <f aca="false">F3-E3</f>
        <v>0</v>
      </c>
      <c r="I3" s="0" t="n">
        <f aca="false">$L$96</f>
        <v>768495.559215387</v>
      </c>
      <c r="J3" s="0" t="n">
        <f aca="false">$M$96</f>
        <v>29725.2960523075</v>
      </c>
      <c r="K3" s="0" t="n">
        <f aca="false">$N$96</f>
        <v>-3866.51864051293</v>
      </c>
    </row>
    <row r="4" customFormat="false" ht="15" hidden="false" customHeight="false" outlineLevel="0" collapsed="false">
      <c r="A4" s="0" t="s">
        <v>69</v>
      </c>
      <c r="B4" s="3" t="n">
        <f aca="false">Н3!B16</f>
        <v>-0.00638858024751739</v>
      </c>
      <c r="D4" s="0" t="s">
        <v>70</v>
      </c>
      <c r="E4" s="0" t="n">
        <f aca="false">$I$96</f>
        <v>-160</v>
      </c>
      <c r="F4" s="0" t="n">
        <f aca="false">Mx0</f>
        <v>-160</v>
      </c>
      <c r="G4" s="0" t="n">
        <f aca="false">F4-E4</f>
        <v>0</v>
      </c>
      <c r="I4" s="0" t="n">
        <f aca="false">$M$96</f>
        <v>29725.2960523075</v>
      </c>
      <c r="J4" s="0" t="n">
        <f aca="false">$O$96</f>
        <v>16239.8223686155</v>
      </c>
      <c r="K4" s="0" t="n">
        <f aca="false">$P$96</f>
        <v>-4791.01206143592</v>
      </c>
    </row>
    <row r="5" customFormat="false" ht="15" hidden="false" customHeight="false" outlineLevel="0" collapsed="false">
      <c r="A5" s="0" t="s">
        <v>71</v>
      </c>
      <c r="B5" s="3" t="n">
        <f aca="false">Н3!B17</f>
        <v>-0.00690639701621706</v>
      </c>
      <c r="D5" s="0" t="s">
        <v>72</v>
      </c>
      <c r="E5" s="0" t="n">
        <f aca="false">$J$96</f>
        <v>-50</v>
      </c>
      <c r="F5" s="0" t="n">
        <f aca="false">My0</f>
        <v>-50</v>
      </c>
      <c r="G5" s="0" t="n">
        <f aca="false">F5-E5</f>
        <v>0</v>
      </c>
      <c r="I5" s="0" t="n">
        <f aca="false">$N$96</f>
        <v>-3866.51864051293</v>
      </c>
      <c r="J5" s="0" t="n">
        <f aca="false">$P$96</f>
        <v>-4791.01206143592</v>
      </c>
      <c r="K5" s="0" t="n">
        <f aca="false">$Q$96</f>
        <v>5751.62225882054</v>
      </c>
    </row>
    <row r="6" customFormat="false" ht="15" hidden="false" customHeight="false" outlineLevel="0" collapsed="false">
      <c r="D6" s="0" t="s">
        <v>73</v>
      </c>
      <c r="G6" s="6" t="n">
        <f aca="false">SQRT(G3^2+G4^2+G5^2)/SQRT(F3^2+F4^2+F5^2)</f>
        <v>0</v>
      </c>
    </row>
    <row r="8" customFormat="false" ht="15" hidden="false" customHeight="false" outlineLevel="0" collapsed="false">
      <c r="A8" s="4" t="s">
        <v>104</v>
      </c>
      <c r="D8" s="4" t="s">
        <v>75</v>
      </c>
    </row>
    <row r="9" customFormat="false" ht="15" hidden="false" customHeight="false" outlineLevel="0" collapsed="false">
      <c r="A9" s="4" t="s">
        <v>76</v>
      </c>
      <c r="B9" s="0" t="n">
        <f aca="false">($I$3*($J$4*$K$5-$K$4*$J$5)-$J$3*($I$4*$K$5-$K$4*$I$5)+$K$3*($I$4*$J$5-$J$4*$I$5))</f>
        <v>49918101283031.5</v>
      </c>
      <c r="D9" s="0" t="s">
        <v>77</v>
      </c>
      <c r="G9" s="0" t="n">
        <f aca="false">B3+B4*h_sec/2+B5*b_sec/2</f>
        <v>-0.00285938047378075</v>
      </c>
    </row>
    <row r="10" customFormat="false" ht="15" hidden="false" customHeight="false" outlineLevel="0" collapsed="false">
      <c r="A10" s="0" t="s">
        <v>105</v>
      </c>
      <c r="B10" s="0" t="n">
        <f aca="false">($G$3*($J$4*$K$5-$K$4*$J$5)-$J$3*($G$4*$K$5-$K$4*$G$5)+$K$3*($G$4*$J$5-$J$4*$G$5))/$B$9</f>
        <v>0</v>
      </c>
      <c r="D10" s="0" t="s">
        <v>79</v>
      </c>
      <c r="G10" s="0" t="n">
        <f aca="false">MIN(B3+B4*h_sec/2+B5*b_sec/2,B3+B4*h_sec/2-B5*b_sec/2,B3-B4*h_sec/2+B5*b_sec/2,B3-B4*h_sec/2-B5*b_sec/2)</f>
        <v>-0.00285938047378075</v>
      </c>
    </row>
    <row r="11" customFormat="false" ht="15" hidden="false" customHeight="false" outlineLevel="0" collapsed="false">
      <c r="A11" s="0" t="s">
        <v>106</v>
      </c>
      <c r="B11" s="0" t="n">
        <f aca="false">($I$3*($G$4*$K$5-$K$4*$G$5)-$G$3*($I$4*$K$5-$K$4*$I$5)+$K$3*($I$4*$G$5-$G$4*$I$5))/$B$9</f>
        <v>0</v>
      </c>
      <c r="D11" s="0" t="s">
        <v>81</v>
      </c>
      <c r="G11" s="0" t="str">
        <f aca="false">IF(-G10&lt;=eb2,"выполнено","НАРУШЕНО")</f>
        <v>выполнено</v>
      </c>
    </row>
    <row r="12" customFormat="false" ht="15" hidden="false" customHeight="false" outlineLevel="0" collapsed="false">
      <c r="A12" s="0" t="s">
        <v>107</v>
      </c>
      <c r="B12" s="0" t="n">
        <f aca="false">($I$3*($J$4*$G$5-$G$4*$J$5)-$J$3*($I$4*$G$5-$G$4*$I$5)+$G$3*($I$4*$J$5-$J$4*$I$5))/$B$9</f>
        <v>0</v>
      </c>
      <c r="D12" s="0" t="s">
        <v>83</v>
      </c>
      <c r="G12" s="0" t="n">
        <f aca="false">MAX(F91:F94)</f>
        <v>0.00174207989165634</v>
      </c>
    </row>
    <row r="13" customFormat="false" ht="15" hidden="false" customHeight="false" outlineLevel="0" collapsed="false">
      <c r="D13" s="0" t="s">
        <v>84</v>
      </c>
      <c r="G13" s="0" t="str">
        <f aca="false">IF(G12&lt;=es2,"выполнено","НАРУШЕНО")</f>
        <v>выполнено</v>
      </c>
    </row>
    <row r="14" customFormat="false" ht="15" hidden="false" customHeight="false" outlineLevel="0" collapsed="false">
      <c r="A14" s="4" t="s">
        <v>85</v>
      </c>
    </row>
    <row r="15" customFormat="false" ht="15" hidden="false" customHeight="false" outlineLevel="0" collapsed="false">
      <c r="A15" s="0" t="s">
        <v>86</v>
      </c>
      <c r="B15" s="6" t="n">
        <f aca="false">$B$3+$B$10</f>
        <v>-0.000226275859468844</v>
      </c>
    </row>
    <row r="16" customFormat="false" ht="15" hidden="false" customHeight="false" outlineLevel="0" collapsed="false">
      <c r="A16" s="0" t="s">
        <v>87</v>
      </c>
      <c r="B16" s="6" t="n">
        <f aca="false">$B$4+$B$11</f>
        <v>-0.00638858024751739</v>
      </c>
    </row>
    <row r="17" customFormat="false" ht="15" hidden="false" customHeight="false" outlineLevel="0" collapsed="false">
      <c r="A17" s="0" t="s">
        <v>88</v>
      </c>
      <c r="B17" s="6" t="n">
        <f aca="false">$B$5+$B$12</f>
        <v>-0.00690639701621706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K30" s="2" t="s">
        <v>94</v>
      </c>
      <c r="L30" s="2" t="s">
        <v>95</v>
      </c>
      <c r="M30" s="2" t="s">
        <v>96</v>
      </c>
      <c r="N30" s="2" t="s">
        <v>97</v>
      </c>
      <c r="O30" s="2" t="s">
        <v>98</v>
      </c>
      <c r="P30" s="2" t="s">
        <v>99</v>
      </c>
      <c r="Q30" s="2" t="s">
        <v>100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$B$3+$B$4*Сетка!F4+$B$5*Сетка!E4</f>
        <v>0.0020744543232497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K31" s="0" t="n">
        <f aca="false">IF(Сетка!B4="бетон",IF(F31&gt;=0,0,IF(F31&gt;=-eb1,Ebr,0)),IF(ABS(F31)&lt;=es0,Es,0))</f>
        <v>0</v>
      </c>
      <c r="L31" s="0" t="n">
        <f aca="false">K31*Сетка!G4*1000</f>
        <v>0</v>
      </c>
      <c r="M31" s="0" t="n">
        <f aca="false">L31*Сетка!F4</f>
        <v>-0</v>
      </c>
      <c r="N31" s="0" t="n">
        <f aca="false">L31*Сетка!E4</f>
        <v>-0</v>
      </c>
      <c r="O31" s="0" t="n">
        <f aca="false">L31*Сетка!F4^2</f>
        <v>0</v>
      </c>
      <c r="P31" s="0" t="n">
        <f aca="false">L31*Сетка!E4*Сетка!F4</f>
        <v>0</v>
      </c>
      <c r="Q31" s="0" t="n">
        <f aca="false">L31*Сетка!E4^2</f>
        <v>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$B$3+$B$4*Сетка!F5+$B$5*Сетка!E5</f>
        <v>0.00172913447243885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K32" s="0" t="n">
        <f aca="false">IF(Сетка!B5="бетон",IF(F32&gt;=0,0,IF(F32&gt;=-eb1,Ebr,0)),IF(ABS(F32)&lt;=es0,Es,0))</f>
        <v>0</v>
      </c>
      <c r="L32" s="0" t="n">
        <f aca="false">K32*Сетка!G5*1000</f>
        <v>0</v>
      </c>
      <c r="M32" s="0" t="n">
        <f aca="false">L32*Сетка!F5</f>
        <v>-0</v>
      </c>
      <c r="N32" s="0" t="n">
        <f aca="false">L32*Сетка!E5</f>
        <v>-0</v>
      </c>
      <c r="O32" s="0" t="n">
        <f aca="false">L32*Сетка!F5^2</f>
        <v>0</v>
      </c>
      <c r="P32" s="0" t="n">
        <f aca="false">L32*Сетка!E5*Сетка!F5</f>
        <v>0</v>
      </c>
      <c r="Q32" s="0" t="n">
        <f aca="false">L32*Сетка!E5^2</f>
        <v>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$B$3+$B$4*Сетка!F6+$B$5*Сетка!E6</f>
        <v>0.00138381462162799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K33" s="0" t="n">
        <f aca="false">IF(Сетка!B6="бетон",IF(F33&gt;=0,0,IF(F33&gt;=-eb1,Ebr,0)),IF(ABS(F33)&lt;=es0,Es,0))</f>
        <v>0</v>
      </c>
      <c r="L33" s="0" t="n">
        <f aca="false">K33*Сетка!G6*1000</f>
        <v>0</v>
      </c>
      <c r="M33" s="0" t="n">
        <f aca="false">L33*Сетка!F6</f>
        <v>-0</v>
      </c>
      <c r="N33" s="0" t="n">
        <f aca="false">L33*Сетка!E6</f>
        <v>-0</v>
      </c>
      <c r="O33" s="0" t="n">
        <f aca="false">L33*Сетка!F6^2</f>
        <v>0</v>
      </c>
      <c r="P33" s="0" t="n">
        <f aca="false">L33*Сетка!E6*Сетка!F6</f>
        <v>0</v>
      </c>
      <c r="Q33" s="0" t="n">
        <f aca="false">L33*Сетка!E6^2</f>
        <v>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$B$3+$B$4*Сетка!F7+$B$5*Сетка!E7</f>
        <v>0.00103849477081714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K34" s="0" t="n">
        <f aca="false">IF(Сетка!B7="бетон",IF(F34&gt;=0,0,IF(F34&gt;=-eb1,Ebr,0)),IF(ABS(F34)&lt;=es0,Es,0))</f>
        <v>0</v>
      </c>
      <c r="L34" s="0" t="n">
        <f aca="false">K34*Сетка!G7*1000</f>
        <v>0</v>
      </c>
      <c r="M34" s="0" t="n">
        <f aca="false">L34*Сетка!F7</f>
        <v>-0</v>
      </c>
      <c r="N34" s="0" t="n">
        <f aca="false">L34*Сетка!E7</f>
        <v>0</v>
      </c>
      <c r="O34" s="0" t="n">
        <f aca="false">L34*Сетка!F7^2</f>
        <v>0</v>
      </c>
      <c r="P34" s="0" t="n">
        <f aca="false">L34*Сетка!E7*Сетка!F7</f>
        <v>-0</v>
      </c>
      <c r="Q34" s="0" t="n">
        <f aca="false">L34*Сетка!E7^2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$B$3+$B$4*Сетка!F8+$B$5*Сетка!E8</f>
        <v>0.000693174920006288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K35" s="0" t="n">
        <f aca="false">IF(Сетка!B8="бетон",IF(F35&gt;=0,0,IF(F35&gt;=-eb1,Ebr,0)),IF(ABS(F35)&lt;=es0,Es,0))</f>
        <v>0</v>
      </c>
      <c r="L35" s="0" t="n">
        <f aca="false">K35*Сетка!G8*1000</f>
        <v>0</v>
      </c>
      <c r="M35" s="0" t="n">
        <f aca="false">L35*Сетка!F8</f>
        <v>-0</v>
      </c>
      <c r="N35" s="0" t="n">
        <f aca="false">L35*Сетка!E8</f>
        <v>0</v>
      </c>
      <c r="O35" s="0" t="n">
        <f aca="false">L35*Сетка!F8^2</f>
        <v>0</v>
      </c>
      <c r="P35" s="0" t="n">
        <f aca="false">L35*Сетка!E8*Сетка!F8</f>
        <v>-0</v>
      </c>
      <c r="Q35" s="0" t="n">
        <f aca="false">L35*Сетка!E8^2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$B$3+$B$4*Сетка!F9+$B$5*Сетка!E9</f>
        <v>0.000347855069195435</v>
      </c>
      <c r="G36" s="0" t="n">
        <f aca="false">IF(Сетка!B9="бетон",IF(F36&gt;=0,0,IF(F36&gt;=-eb1,Ebr*F36,-Rb)),IF(ABS(F36)&lt;=es0,Es*F36,SIGN(F36)*Rs))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K36" s="0" t="n">
        <f aca="false">IF(Сетка!B9="бетон",IF(F36&gt;=0,0,IF(F36&gt;=-eb1,Ebr,0)),IF(ABS(F36)&lt;=es0,Es,0))</f>
        <v>0</v>
      </c>
      <c r="L36" s="0" t="n">
        <f aca="false">K36*Сетка!G9*1000</f>
        <v>0</v>
      </c>
      <c r="M36" s="0" t="n">
        <f aca="false">L36*Сетка!F9</f>
        <v>-0</v>
      </c>
      <c r="N36" s="0" t="n">
        <f aca="false">L36*Сетка!E9</f>
        <v>0</v>
      </c>
      <c r="O36" s="0" t="n">
        <f aca="false">L36*Сетка!F9^2</f>
        <v>0</v>
      </c>
      <c r="P36" s="0" t="n">
        <f aca="false">L36*Сетка!E9*Сетка!F9</f>
        <v>-0</v>
      </c>
      <c r="Q36" s="0" t="n">
        <f aca="false">L36*Сетка!E9^2</f>
        <v>0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$B$3+$B$4*Сетка!F10+$B$5*Сетка!E10</f>
        <v>0.00175502531087383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K37" s="0" t="n">
        <f aca="false">IF(Сетка!B10="бетон",IF(F37&gt;=0,0,IF(F37&gt;=-eb1,Ebr,0)),IF(ABS(F37)&lt;=es0,Es,0))</f>
        <v>0</v>
      </c>
      <c r="L37" s="0" t="n">
        <f aca="false">K37*Сетка!G10*1000</f>
        <v>0</v>
      </c>
      <c r="M37" s="0" t="n">
        <f aca="false">L37*Сетка!F10</f>
        <v>-0</v>
      </c>
      <c r="N37" s="0" t="n">
        <f aca="false">L37*Сетка!E10</f>
        <v>-0</v>
      </c>
      <c r="O37" s="0" t="n">
        <f aca="false">L37*Сетка!F10^2</f>
        <v>0</v>
      </c>
      <c r="P37" s="0" t="n">
        <f aca="false">L37*Сетка!E10*Сетка!F10</f>
        <v>0</v>
      </c>
      <c r="Q37" s="0" t="n">
        <f aca="false">L37*Сетка!E10^2</f>
        <v>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$B$3+$B$4*Сетка!F11+$B$5*Сетка!E11</f>
        <v>0.00140970546006298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K38" s="0" t="n">
        <f aca="false">IF(Сетка!B11="бетон",IF(F38&gt;=0,0,IF(F38&gt;=-eb1,Ebr,0)),IF(ABS(F38)&lt;=es0,Es,0))</f>
        <v>0</v>
      </c>
      <c r="L38" s="0" t="n">
        <f aca="false">K38*Сетка!G11*1000</f>
        <v>0</v>
      </c>
      <c r="M38" s="0" t="n">
        <f aca="false">L38*Сетка!F11</f>
        <v>-0</v>
      </c>
      <c r="N38" s="0" t="n">
        <f aca="false">L38*Сетка!E11</f>
        <v>-0</v>
      </c>
      <c r="O38" s="0" t="n">
        <f aca="false">L38*Сетка!F11^2</f>
        <v>0</v>
      </c>
      <c r="P38" s="0" t="n">
        <f aca="false">L38*Сетка!E11*Сетка!F11</f>
        <v>0</v>
      </c>
      <c r="Q38" s="0" t="n">
        <f aca="false">L38*Сетка!E11^2</f>
        <v>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$B$3+$B$4*Сетка!F12+$B$5*Сетка!E12</f>
        <v>0.00106438560925213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K39" s="0" t="n">
        <f aca="false">IF(Сетка!B12="бетон",IF(F39&gt;=0,0,IF(F39&gt;=-eb1,Ebr,0)),IF(ABS(F39)&lt;=es0,Es,0))</f>
        <v>0</v>
      </c>
      <c r="L39" s="0" t="n">
        <f aca="false">K39*Сетка!G12*1000</f>
        <v>0</v>
      </c>
      <c r="M39" s="0" t="n">
        <f aca="false">L39*Сетка!F12</f>
        <v>-0</v>
      </c>
      <c r="N39" s="0" t="n">
        <f aca="false">L39*Сетка!E12</f>
        <v>-0</v>
      </c>
      <c r="O39" s="0" t="n">
        <f aca="false">L39*Сетка!F12^2</f>
        <v>0</v>
      </c>
      <c r="P39" s="0" t="n">
        <f aca="false">L39*Сетка!E12*Сетка!F12</f>
        <v>0</v>
      </c>
      <c r="Q39" s="0" t="n">
        <f aca="false">L39*Сетка!E12^2</f>
        <v>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$B$3+$B$4*Сетка!F13+$B$5*Сетка!E13</f>
        <v>0.000719065758441272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K40" s="0" t="n">
        <f aca="false">IF(Сетка!B13="бетон",IF(F40&gt;=0,0,IF(F40&gt;=-eb1,Ebr,0)),IF(ABS(F40)&lt;=es0,Es,0))</f>
        <v>0</v>
      </c>
      <c r="L40" s="0" t="n">
        <f aca="false">K40*Сетка!G13*1000</f>
        <v>0</v>
      </c>
      <c r="M40" s="0" t="n">
        <f aca="false">L40*Сетка!F13</f>
        <v>-0</v>
      </c>
      <c r="N40" s="0" t="n">
        <f aca="false">L40*Сетка!E13</f>
        <v>0</v>
      </c>
      <c r="O40" s="0" t="n">
        <f aca="false">L40*Сетка!F13^2</f>
        <v>0</v>
      </c>
      <c r="P40" s="0" t="n">
        <f aca="false">L40*Сетка!E13*Сетка!F13</f>
        <v>-0</v>
      </c>
      <c r="Q40" s="0" t="n">
        <f aca="false">L40*Сетка!E13^2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$B$3+$B$4*Сетка!F14+$B$5*Сетка!E14</f>
        <v>0.000373745907630419</v>
      </c>
      <c r="G41" s="0" t="n">
        <f aca="false">IF(Сетка!B14="бетон",IF(F41&gt;=0,0,IF(F41&gt;=-eb1,Ebr*F41,-Rb)),IF(ABS(F41)&lt;=es0,Es*F41,SIGN(F41)*Rs))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K41" s="0" t="n">
        <f aca="false">IF(Сетка!B14="бетон",IF(F41&gt;=0,0,IF(F41&gt;=-eb1,Ebr,0)),IF(ABS(F41)&lt;=es0,Es,0))</f>
        <v>0</v>
      </c>
      <c r="L41" s="0" t="n">
        <f aca="false">K41*Сетка!G14*1000</f>
        <v>0</v>
      </c>
      <c r="M41" s="0" t="n">
        <f aca="false">L41*Сетка!F14</f>
        <v>-0</v>
      </c>
      <c r="N41" s="0" t="n">
        <f aca="false">L41*Сетка!E14</f>
        <v>0</v>
      </c>
      <c r="O41" s="0" t="n">
        <f aca="false">L41*Сетка!F14^2</f>
        <v>0</v>
      </c>
      <c r="P41" s="0" t="n">
        <f aca="false">L41*Сетка!E14*Сетка!F14</f>
        <v>-0</v>
      </c>
      <c r="Q41" s="0" t="n">
        <f aca="false">L41*Сетка!E14^2</f>
        <v>0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$B$3+$B$4*Сетка!F15+$B$5*Сетка!E15</f>
        <v>2.84260568195656E-005</v>
      </c>
      <c r="G42" s="0" t="n">
        <f aca="false">IF(Сетка!B15="бетон",IF(F42&gt;=0,0,IF(F42&gt;=-eb1,Ebr*F42,-Rb)),IF(ABS(F42)&lt;=es0,Es*F42,SIGN(F42)*Rs))</f>
        <v>0</v>
      </c>
      <c r="H42" s="0" t="n">
        <f aca="false">G42*Сетка!G15*1000</f>
        <v>0</v>
      </c>
      <c r="I42" s="0" t="n">
        <f aca="false">H42*Сетка!F15</f>
        <v>-0</v>
      </c>
      <c r="J42" s="0" t="n">
        <f aca="false">H42*Сетка!E15</f>
        <v>0</v>
      </c>
      <c r="K42" s="0" t="n">
        <f aca="false">IF(Сетка!B15="бетон",IF(F42&gt;=0,0,IF(F42&gt;=-eb1,Ebr,0)),IF(ABS(F42)&lt;=es0,Es,0))</f>
        <v>0</v>
      </c>
      <c r="L42" s="0" t="n">
        <f aca="false">K42*Сетка!G15*1000</f>
        <v>0</v>
      </c>
      <c r="M42" s="0" t="n">
        <f aca="false">L42*Сетка!F15</f>
        <v>-0</v>
      </c>
      <c r="N42" s="0" t="n">
        <f aca="false">L42*Сетка!E15</f>
        <v>0</v>
      </c>
      <c r="O42" s="0" t="n">
        <f aca="false">L42*Сетка!F15^2</f>
        <v>0</v>
      </c>
      <c r="P42" s="0" t="n">
        <f aca="false">L42*Сетка!E15*Сетка!F15</f>
        <v>-0</v>
      </c>
      <c r="Q42" s="0" t="n">
        <f aca="false">L42*Сетка!E15^2</f>
        <v>0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$B$3+$B$4*Сетка!F16+$B$5*Сетка!E16</f>
        <v>0.00143559629849796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K43" s="0" t="n">
        <f aca="false">IF(Сетка!B16="бетон",IF(F43&gt;=0,0,IF(F43&gt;=-eb1,Ebr,0)),IF(ABS(F43)&lt;=es0,Es,0))</f>
        <v>0</v>
      </c>
      <c r="L43" s="0" t="n">
        <f aca="false">K43*Сетка!G16*1000</f>
        <v>0</v>
      </c>
      <c r="M43" s="0" t="n">
        <f aca="false">L43*Сетка!F16</f>
        <v>-0</v>
      </c>
      <c r="N43" s="0" t="n">
        <f aca="false">L43*Сетка!E16</f>
        <v>-0</v>
      </c>
      <c r="O43" s="0" t="n">
        <f aca="false">L43*Сетка!F16^2</f>
        <v>0</v>
      </c>
      <c r="P43" s="0" t="n">
        <f aca="false">L43*Сетка!E16*Сетка!F16</f>
        <v>0</v>
      </c>
      <c r="Q43" s="0" t="n">
        <f aca="false">L43*Сетка!E16^2</f>
        <v>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$B$3+$B$4*Сетка!F17+$B$5*Сетка!E17</f>
        <v>0.00109027644768711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K44" s="0" t="n">
        <f aca="false">IF(Сетка!B17="бетон",IF(F44&gt;=0,0,IF(F44&gt;=-eb1,Ebr,0)),IF(ABS(F44)&lt;=es0,Es,0))</f>
        <v>0</v>
      </c>
      <c r="L44" s="0" t="n">
        <f aca="false">K44*Сетка!G17*1000</f>
        <v>0</v>
      </c>
      <c r="M44" s="0" t="n">
        <f aca="false">L44*Сетка!F17</f>
        <v>-0</v>
      </c>
      <c r="N44" s="0" t="n">
        <f aca="false">L44*Сетка!E17</f>
        <v>-0</v>
      </c>
      <c r="O44" s="0" t="n">
        <f aca="false">L44*Сетка!F17^2</f>
        <v>0</v>
      </c>
      <c r="P44" s="0" t="n">
        <f aca="false">L44*Сетка!E17*Сетка!F17</f>
        <v>0</v>
      </c>
      <c r="Q44" s="0" t="n">
        <f aca="false">L44*Сетка!E17^2</f>
        <v>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$B$3+$B$4*Сетка!F18+$B$5*Сетка!E18</f>
        <v>0.000744956596876256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K45" s="0" t="n">
        <f aca="false">IF(Сетка!B18="бетон",IF(F45&gt;=0,0,IF(F45&gt;=-eb1,Ebr,0)),IF(ABS(F45)&lt;=es0,Es,0))</f>
        <v>0</v>
      </c>
      <c r="L45" s="0" t="n">
        <f aca="false">K45*Сетка!G18*1000</f>
        <v>0</v>
      </c>
      <c r="M45" s="0" t="n">
        <f aca="false">L45*Сетка!F18</f>
        <v>-0</v>
      </c>
      <c r="N45" s="0" t="n">
        <f aca="false">L45*Сетка!E18</f>
        <v>-0</v>
      </c>
      <c r="O45" s="0" t="n">
        <f aca="false">L45*Сетка!F18^2</f>
        <v>0</v>
      </c>
      <c r="P45" s="0" t="n">
        <f aca="false">L45*Сетка!E18*Сетка!F18</f>
        <v>0</v>
      </c>
      <c r="Q45" s="0" t="n">
        <f aca="false">L45*Сетка!E18^2</f>
        <v>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$B$3+$B$4*Сетка!F19+$B$5*Сетка!E19</f>
        <v>0.000399636746065402</v>
      </c>
      <c r="G46" s="0" t="n">
        <f aca="false">IF(Сетка!B19="бетон",IF(F46&gt;=0,0,IF(F46&gt;=-eb1,Ebr*F46,-Rb)),IF(ABS(F46)&lt;=es0,Es*F46,SIGN(F46)*Rs))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K46" s="0" t="n">
        <f aca="false">IF(Сетка!B19="бетон",IF(F46&gt;=0,0,IF(F46&gt;=-eb1,Ebr,0)),IF(ABS(F46)&lt;=es0,Es,0))</f>
        <v>0</v>
      </c>
      <c r="L46" s="0" t="n">
        <f aca="false">K46*Сетка!G19*1000</f>
        <v>0</v>
      </c>
      <c r="M46" s="0" t="n">
        <f aca="false">L46*Сетка!F19</f>
        <v>-0</v>
      </c>
      <c r="N46" s="0" t="n">
        <f aca="false">L46*Сетка!E19</f>
        <v>0</v>
      </c>
      <c r="O46" s="0" t="n">
        <f aca="false">L46*Сетка!F19^2</f>
        <v>0</v>
      </c>
      <c r="P46" s="0" t="n">
        <f aca="false">L46*Сетка!E19*Сетка!F19</f>
        <v>-0</v>
      </c>
      <c r="Q46" s="0" t="n">
        <f aca="false">L46*Сетка!E19^2</f>
        <v>0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$B$3+$B$4*Сетка!F20+$B$5*Сетка!E20</f>
        <v>5.43168952545493E-005</v>
      </c>
      <c r="G47" s="0" t="n">
        <f aca="false">IF(Сетка!B20="бетон",IF(F47&gt;=0,0,IF(F47&gt;=-eb1,Ebr*F47,-Rb)),IF(ABS(F47)&lt;=es0,Es*F47,SIGN(F47)*Rs))</f>
        <v>0</v>
      </c>
      <c r="H47" s="0" t="n">
        <f aca="false">G47*Сетка!G20*1000</f>
        <v>0</v>
      </c>
      <c r="I47" s="0" t="n">
        <f aca="false">H47*Сетка!F20</f>
        <v>-0</v>
      </c>
      <c r="J47" s="0" t="n">
        <f aca="false">H47*Сетка!E20</f>
        <v>0</v>
      </c>
      <c r="K47" s="0" t="n">
        <f aca="false">IF(Сетка!B20="бетон",IF(F47&gt;=0,0,IF(F47&gt;=-eb1,Ebr,0)),IF(ABS(F47)&lt;=es0,Es,0))</f>
        <v>0</v>
      </c>
      <c r="L47" s="0" t="n">
        <f aca="false">K47*Сетка!G20*1000</f>
        <v>0</v>
      </c>
      <c r="M47" s="0" t="n">
        <f aca="false">L47*Сетка!F20</f>
        <v>-0</v>
      </c>
      <c r="N47" s="0" t="n">
        <f aca="false">L47*Сетка!E20</f>
        <v>0</v>
      </c>
      <c r="O47" s="0" t="n">
        <f aca="false">L47*Сетка!F20^2</f>
        <v>0</v>
      </c>
      <c r="P47" s="0" t="n">
        <f aca="false">L47*Сетка!E20*Сетка!F20</f>
        <v>-0</v>
      </c>
      <c r="Q47" s="0" t="n">
        <f aca="false">L47*Сетка!E20^2</f>
        <v>0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$B$3+$B$4*Сетка!F21+$B$5*Сетка!E21</f>
        <v>-0.000291002955556304</v>
      </c>
      <c r="G48" s="0" t="n">
        <f aca="false">IF(Сетка!B21="бетон",IF(F48&gt;=0,0,IF(F48&gt;=-eb1,Ebr*F48,-Rb)),IF(ABS(F48)&lt;=es0,Es*F48,SIGN(F48)*Rs))</f>
        <v>-2.8130285703776</v>
      </c>
      <c r="H48" s="0" t="n">
        <f aca="false">G48*Сетка!G21*1000</f>
        <v>-7.03257142594401</v>
      </c>
      <c r="I48" s="0" t="n">
        <f aca="false">H48*Сетка!F21</f>
        <v>0.879071428243001</v>
      </c>
      <c r="J48" s="0" t="n">
        <f aca="false">H48*Сетка!E21</f>
        <v>-0.879071428243</v>
      </c>
      <c r="K48" s="0" t="n">
        <f aca="false">IF(Сетка!B21="бетон",IF(F48&gt;=0,0,IF(F48&gt;=-eb1,Ebr,0)),IF(ABS(F48)&lt;=es0,Es,0))</f>
        <v>9666.66666666667</v>
      </c>
      <c r="L48" s="0" t="n">
        <f aca="false">K48*Сетка!G21*1000</f>
        <v>24166.6666666667</v>
      </c>
      <c r="M48" s="0" t="n">
        <f aca="false">L48*Сетка!F21</f>
        <v>-3020.83333333333</v>
      </c>
      <c r="N48" s="0" t="n">
        <f aca="false">L48*Сетка!E21</f>
        <v>3020.83333333333</v>
      </c>
      <c r="O48" s="0" t="n">
        <f aca="false">L48*Сетка!F21^2</f>
        <v>377.604166666667</v>
      </c>
      <c r="P48" s="0" t="n">
        <f aca="false">L48*Сетка!E21*Сетка!F21</f>
        <v>-377.604166666667</v>
      </c>
      <c r="Q48" s="0" t="n">
        <f aca="false">L48*Сетка!E21^2</f>
        <v>377.604166666666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$B$3+$B$4*Сетка!F22+$B$5*Сетка!E22</f>
        <v>0.00111616728612209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K49" s="0" t="n">
        <f aca="false">IF(Сетка!B22="бетон",IF(F49&gt;=0,0,IF(F49&gt;=-eb1,Ebr,0)),IF(ABS(F49)&lt;=es0,Es,0))</f>
        <v>0</v>
      </c>
      <c r="L49" s="0" t="n">
        <f aca="false">K49*Сетка!G22*1000</f>
        <v>0</v>
      </c>
      <c r="M49" s="0" t="n">
        <f aca="false">L49*Сетка!F22</f>
        <v>-0</v>
      </c>
      <c r="N49" s="0" t="n">
        <f aca="false">L49*Сетка!E22</f>
        <v>-0</v>
      </c>
      <c r="O49" s="0" t="n">
        <f aca="false">L49*Сетка!F22^2</f>
        <v>0</v>
      </c>
      <c r="P49" s="0" t="n">
        <f aca="false">L49*Сетка!E22*Сетка!F22</f>
        <v>0</v>
      </c>
      <c r="Q49" s="0" t="n">
        <f aca="false">L49*Сетка!E22^2</f>
        <v>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$B$3+$B$4*Сетка!F23+$B$5*Сетка!E23</f>
        <v>0.000770847435311239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K50" s="0" t="n">
        <f aca="false">IF(Сетка!B23="бетон",IF(F50&gt;=0,0,IF(F50&gt;=-eb1,Ebr,0)),IF(ABS(F50)&lt;=es0,Es,0))</f>
        <v>0</v>
      </c>
      <c r="L50" s="0" t="n">
        <f aca="false">K50*Сетка!G23*1000</f>
        <v>0</v>
      </c>
      <c r="M50" s="0" t="n">
        <f aca="false">L50*Сетка!F23</f>
        <v>-0</v>
      </c>
      <c r="N50" s="0" t="n">
        <f aca="false">L50*Сетка!E23</f>
        <v>-0</v>
      </c>
      <c r="O50" s="0" t="n">
        <f aca="false">L50*Сетка!F23^2</f>
        <v>0</v>
      </c>
      <c r="P50" s="0" t="n">
        <f aca="false">L50*Сетка!E23*Сетка!F23</f>
        <v>0</v>
      </c>
      <c r="Q50" s="0" t="n">
        <f aca="false">L50*Сетка!E23^2</f>
        <v>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$B$3+$B$4*Сетка!F24+$B$5*Сетка!E24</f>
        <v>0.000425527584500386</v>
      </c>
      <c r="G51" s="0" t="n">
        <f aca="false">IF(Сетка!B24="бетон",IF(F51&gt;=0,0,IF(F51&gt;=-eb1,Ebr*F51,-Rb)),IF(ABS(F51)&lt;=es0,Es*F51,SIGN(F51)*Rs))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K51" s="0" t="n">
        <f aca="false">IF(Сетка!B24="бетон",IF(F51&gt;=0,0,IF(F51&gt;=-eb1,Ebr,0)),IF(ABS(F51)&lt;=es0,Es,0))</f>
        <v>0</v>
      </c>
      <c r="L51" s="0" t="n">
        <f aca="false">K51*Сетка!G24*1000</f>
        <v>0</v>
      </c>
      <c r="M51" s="0" t="n">
        <f aca="false">L51*Сетка!F24</f>
        <v>-0</v>
      </c>
      <c r="N51" s="0" t="n">
        <f aca="false">L51*Сетка!E24</f>
        <v>-0</v>
      </c>
      <c r="O51" s="0" t="n">
        <f aca="false">L51*Сетка!F24^2</f>
        <v>0</v>
      </c>
      <c r="P51" s="0" t="n">
        <f aca="false">L51*Сетка!E24*Сетка!F24</f>
        <v>0</v>
      </c>
      <c r="Q51" s="0" t="n">
        <f aca="false">L51*Сетка!E24^2</f>
        <v>0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$B$3+$B$4*Сетка!F25+$B$5*Сетка!E25</f>
        <v>8.02077336895331E-005</v>
      </c>
      <c r="G52" s="0" t="n">
        <f aca="false">IF(Сетка!B25="бетон",IF(F52&gt;=0,0,IF(F52&gt;=-eb1,Ebr*F52,-Rb)),IF(ABS(F52)&lt;=es0,Es*F52,SIGN(F52)*Rs))</f>
        <v>0</v>
      </c>
      <c r="H52" s="0" t="n">
        <f aca="false">G52*Сетка!G25*1000</f>
        <v>0</v>
      </c>
      <c r="I52" s="0" t="n">
        <f aca="false">H52*Сетка!F25</f>
        <v>-0</v>
      </c>
      <c r="J52" s="0" t="n">
        <f aca="false">H52*Сетка!E25</f>
        <v>0</v>
      </c>
      <c r="K52" s="0" t="n">
        <f aca="false">IF(Сетка!B25="бетон",IF(F52&gt;=0,0,IF(F52&gt;=-eb1,Ebr,0)),IF(ABS(F52)&lt;=es0,Es,0))</f>
        <v>0</v>
      </c>
      <c r="L52" s="0" t="n">
        <f aca="false">K52*Сетка!G25*1000</f>
        <v>0</v>
      </c>
      <c r="M52" s="0" t="n">
        <f aca="false">L52*Сетка!F25</f>
        <v>-0</v>
      </c>
      <c r="N52" s="0" t="n">
        <f aca="false">L52*Сетка!E25</f>
        <v>0</v>
      </c>
      <c r="O52" s="0" t="n">
        <f aca="false">L52*Сетка!F25^2</f>
        <v>0</v>
      </c>
      <c r="P52" s="0" t="n">
        <f aca="false">L52*Сетка!E25*Сетка!F25</f>
        <v>-0</v>
      </c>
      <c r="Q52" s="0" t="n">
        <f aca="false">L52*Сетка!E25^2</f>
        <v>0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$B$3+$B$4*Сетка!F26+$B$5*Сетка!E26</f>
        <v>-0.00026511211712132</v>
      </c>
      <c r="G53" s="0" t="n">
        <f aca="false">IF(Сетка!B26="бетон",IF(F53&gt;=0,0,IF(F53&gt;=-eb1,Ebr*F53,-Rb)),IF(ABS(F53)&lt;=es0,Es*F53,SIGN(F53)*Rs))</f>
        <v>-2.56275046550609</v>
      </c>
      <c r="H53" s="0" t="n">
        <f aca="false">G53*Сетка!G26*1000</f>
        <v>-6.40687616376523</v>
      </c>
      <c r="I53" s="0" t="n">
        <f aca="false">H53*Сетка!F26</f>
        <v>0.480515712282392</v>
      </c>
      <c r="J53" s="0" t="n">
        <f aca="false">H53*Сетка!E26</f>
        <v>-0.480515712282392</v>
      </c>
      <c r="K53" s="0" t="n">
        <f aca="false">IF(Сетка!B26="бетон",IF(F53&gt;=0,0,IF(F53&gt;=-eb1,Ebr,0)),IF(ABS(F53)&lt;=es0,Es,0))</f>
        <v>9666.66666666667</v>
      </c>
      <c r="L53" s="0" t="n">
        <f aca="false">K53*Сетка!G26*1000</f>
        <v>24166.6666666667</v>
      </c>
      <c r="M53" s="0" t="n">
        <f aca="false">L53*Сетка!F26</f>
        <v>-1812.5</v>
      </c>
      <c r="N53" s="0" t="n">
        <f aca="false">L53*Сетка!E26</f>
        <v>1812.5</v>
      </c>
      <c r="O53" s="0" t="n">
        <f aca="false">L53*Сетка!F26^2</f>
        <v>135.9375</v>
      </c>
      <c r="P53" s="0" t="n">
        <f aca="false">L53*Сетка!E26*Сетка!F26</f>
        <v>-135.9375</v>
      </c>
      <c r="Q53" s="0" t="n">
        <f aca="false">L53*Сетка!E26^2</f>
        <v>135.9375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$B$3+$B$4*Сетка!F27+$B$5*Сетка!E27</f>
        <v>-0.000610431967932173</v>
      </c>
      <c r="G54" s="0" t="n">
        <f aca="false">IF(Сетка!B27="бетон",IF(F54&gt;=0,0,IF(F54&gt;=-eb1,Ebr*F54,-Rb)),IF(ABS(F54)&lt;=es0,Es*F54,SIGN(F54)*Rs))</f>
        <v>-5.90084235667767</v>
      </c>
      <c r="H54" s="0" t="n">
        <f aca="false">G54*Сетка!G27*1000</f>
        <v>-14.7521058916942</v>
      </c>
      <c r="I54" s="0" t="n">
        <f aca="false">H54*Сетка!F27</f>
        <v>1.10640794187706</v>
      </c>
      <c r="J54" s="0" t="n">
        <f aca="false">H54*Сетка!E27</f>
        <v>-1.84401323646177</v>
      </c>
      <c r="K54" s="0" t="n">
        <f aca="false">IF(Сетка!B27="бетон",IF(F54&gt;=0,0,IF(F54&gt;=-eb1,Ebr,0)),IF(ABS(F54)&lt;=es0,Es,0))</f>
        <v>9666.66666666667</v>
      </c>
      <c r="L54" s="0" t="n">
        <f aca="false">K54*Сетка!G27*1000</f>
        <v>24166.6666666667</v>
      </c>
      <c r="M54" s="0" t="n">
        <f aca="false">L54*Сетка!F27</f>
        <v>-1812.5</v>
      </c>
      <c r="N54" s="0" t="n">
        <f aca="false">L54*Сетка!E27</f>
        <v>3020.83333333333</v>
      </c>
      <c r="O54" s="0" t="n">
        <f aca="false">L54*Сетка!F27^2</f>
        <v>135.9375</v>
      </c>
      <c r="P54" s="0" t="n">
        <f aca="false">L54*Сетка!E27*Сетка!F27</f>
        <v>-226.5625</v>
      </c>
      <c r="Q54" s="0" t="n">
        <f aca="false">L54*Сетка!E27^2</f>
        <v>377.604166666666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$B$3+$B$4*Сетка!F28+$B$5*Сетка!E28</f>
        <v>0.000796738273746223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K55" s="0" t="n">
        <f aca="false">IF(Сетка!B28="бетон",IF(F55&gt;=0,0,IF(F55&gt;=-eb1,Ebr,0)),IF(ABS(F55)&lt;=es0,Es,0))</f>
        <v>0</v>
      </c>
      <c r="L55" s="0" t="n">
        <f aca="false">K55*Сетка!G28*1000</f>
        <v>0</v>
      </c>
      <c r="M55" s="0" t="n">
        <f aca="false">L55*Сетка!F28</f>
        <v>-0</v>
      </c>
      <c r="N55" s="0" t="n">
        <f aca="false">L55*Сетка!E28</f>
        <v>-0</v>
      </c>
      <c r="O55" s="0" t="n">
        <f aca="false">L55*Сетка!F28^2</f>
        <v>0</v>
      </c>
      <c r="P55" s="0" t="n">
        <f aca="false">L55*Сетка!E28*Сетка!F28</f>
        <v>0</v>
      </c>
      <c r="Q55" s="0" t="n">
        <f aca="false">L55*Сетка!E28^2</f>
        <v>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$B$3+$B$4*Сетка!F29+$B$5*Сетка!E29</f>
        <v>0.00045141842293537</v>
      </c>
      <c r="G56" s="0" t="n">
        <f aca="false">IF(Сетка!B29="бетон",IF(F56&gt;=0,0,IF(F56&gt;=-eb1,Ebr*F56,-Rb)),IF(ABS(F56)&lt;=es0,Es*F56,SIGN(F56)*Rs))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K56" s="0" t="n">
        <f aca="false">IF(Сетка!B29="бетон",IF(F56&gt;=0,0,IF(F56&gt;=-eb1,Ebr,0)),IF(ABS(F56)&lt;=es0,Es,0))</f>
        <v>0</v>
      </c>
      <c r="L56" s="0" t="n">
        <f aca="false">K56*Сетка!G29*1000</f>
        <v>0</v>
      </c>
      <c r="M56" s="0" t="n">
        <f aca="false">L56*Сетка!F29</f>
        <v>-0</v>
      </c>
      <c r="N56" s="0" t="n">
        <f aca="false">L56*Сетка!E29</f>
        <v>-0</v>
      </c>
      <c r="O56" s="0" t="n">
        <f aca="false">L56*Сетка!F29^2</f>
        <v>0</v>
      </c>
      <c r="P56" s="0" t="n">
        <f aca="false">L56*Сетка!E29*Сетка!F29</f>
        <v>0</v>
      </c>
      <c r="Q56" s="0" t="n">
        <f aca="false">L56*Сетка!E29^2</f>
        <v>0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$B$3+$B$4*Сетка!F30+$B$5*Сетка!E30</f>
        <v>0.000106098572124517</v>
      </c>
      <c r="G57" s="0" t="n">
        <f aca="false">IF(Сетка!B30="бетон",IF(F57&gt;=0,0,IF(F57&gt;=-eb1,Ebr*F57,-Rb)),IF(ABS(F57)&lt;=es0,Es*F57,SIGN(F57)*Rs))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K57" s="0" t="n">
        <f aca="false">IF(Сетка!B30="бетон",IF(F57&gt;=0,0,IF(F57&gt;=-eb1,Ebr,0)),IF(ABS(F57)&lt;=es0,Es,0))</f>
        <v>0</v>
      </c>
      <c r="L57" s="0" t="n">
        <f aca="false">K57*Сетка!G30*1000</f>
        <v>0</v>
      </c>
      <c r="M57" s="0" t="n">
        <f aca="false">L57*Сетка!F30</f>
        <v>-0</v>
      </c>
      <c r="N57" s="0" t="n">
        <f aca="false">L57*Сетка!E30</f>
        <v>-0</v>
      </c>
      <c r="O57" s="0" t="n">
        <f aca="false">L57*Сетка!F30^2</f>
        <v>0</v>
      </c>
      <c r="P57" s="0" t="n">
        <f aca="false">L57*Сетка!E30*Сетка!F30</f>
        <v>0</v>
      </c>
      <c r="Q57" s="0" t="n">
        <f aca="false">L57*Сетка!E30^2</f>
        <v>0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$B$3+$B$4*Сетка!F31+$B$5*Сетка!E31</f>
        <v>-0.000239221278686336</v>
      </c>
      <c r="G58" s="0" t="n">
        <f aca="false">IF(Сетка!B31="бетон",IF(F58&gt;=0,0,IF(F58&gt;=-eb1,Ebr*F58,-Rb)),IF(ABS(F58)&lt;=es0,Es*F58,SIGN(F58)*Rs))</f>
        <v>-2.31247236063458</v>
      </c>
      <c r="H58" s="0" t="n">
        <f aca="false">G58*Сетка!G31*1000</f>
        <v>-5.78118090158646</v>
      </c>
      <c r="I58" s="0" t="n">
        <f aca="false">H58*Сетка!F31</f>
        <v>0.144529522539661</v>
      </c>
      <c r="J58" s="0" t="n">
        <f aca="false">H58*Сетка!E31</f>
        <v>-0.144529522539661</v>
      </c>
      <c r="K58" s="0" t="n">
        <f aca="false">IF(Сетка!B31="бетон",IF(F58&gt;=0,0,IF(F58&gt;=-eb1,Ebr,0)),IF(ABS(F58)&lt;=es0,Es,0))</f>
        <v>9666.66666666667</v>
      </c>
      <c r="L58" s="0" t="n">
        <f aca="false">K58*Сетка!G31*1000</f>
        <v>24166.6666666667</v>
      </c>
      <c r="M58" s="0" t="n">
        <f aca="false">L58*Сетка!F31</f>
        <v>-604.166666666666</v>
      </c>
      <c r="N58" s="0" t="n">
        <f aca="false">L58*Сетка!E31</f>
        <v>604.166666666666</v>
      </c>
      <c r="O58" s="0" t="n">
        <f aca="false">L58*Сетка!F31^2</f>
        <v>15.1041666666667</v>
      </c>
      <c r="P58" s="0" t="n">
        <f aca="false">L58*Сетка!E31*Сетка!F31</f>
        <v>-15.1041666666667</v>
      </c>
      <c r="Q58" s="0" t="n">
        <f aca="false">L58*Сетка!E31^2</f>
        <v>15.1041666666667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$B$3+$B$4*Сетка!F32+$B$5*Сетка!E32</f>
        <v>-0.000584541129497189</v>
      </c>
      <c r="G59" s="0" t="n">
        <f aca="false">IF(Сетка!B32="бетон",IF(F59&gt;=0,0,IF(F59&gt;=-eb1,Ebr*F59,-Rb)),IF(ABS(F59)&lt;=es0,Es*F59,SIGN(F59)*Rs))</f>
        <v>-5.65056425180616</v>
      </c>
      <c r="H59" s="0" t="n">
        <f aca="false">G59*Сетка!G32*1000</f>
        <v>-14.1264106295154</v>
      </c>
      <c r="I59" s="0" t="n">
        <f aca="false">H59*Сетка!F32</f>
        <v>0.353160265737885</v>
      </c>
      <c r="J59" s="0" t="n">
        <f aca="false">H59*Сетка!E32</f>
        <v>-1.05948079721366</v>
      </c>
      <c r="K59" s="0" t="n">
        <f aca="false">IF(Сетка!B32="бетон",IF(F59&gt;=0,0,IF(F59&gt;=-eb1,Ebr,0)),IF(ABS(F59)&lt;=es0,Es,0))</f>
        <v>9666.66666666667</v>
      </c>
      <c r="L59" s="0" t="n">
        <f aca="false">K59*Сетка!G32*1000</f>
        <v>24166.6666666667</v>
      </c>
      <c r="M59" s="0" t="n">
        <f aca="false">L59*Сетка!F32</f>
        <v>-604.166666666666</v>
      </c>
      <c r="N59" s="0" t="n">
        <f aca="false">L59*Сетка!E32</f>
        <v>1812.5</v>
      </c>
      <c r="O59" s="0" t="n">
        <f aca="false">L59*Сетка!F32^2</f>
        <v>15.1041666666667</v>
      </c>
      <c r="P59" s="0" t="n">
        <f aca="false">L59*Сетка!E32*Сетка!F32</f>
        <v>-45.3125</v>
      </c>
      <c r="Q59" s="0" t="n">
        <f aca="false">L59*Сетка!E32^2</f>
        <v>135.9375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$B$3+$B$4*Сетка!F33+$B$5*Сетка!E33</f>
        <v>-0.000929860980308042</v>
      </c>
      <c r="G60" s="0" t="n">
        <f aca="false">IF(Сетка!B33="бетон",IF(F60&gt;=0,0,IF(F60&gt;=-eb1,Ebr*F60,-Rb)),IF(ABS(F60)&lt;=es0,Es*F60,SIGN(F60)*Rs))</f>
        <v>-8.98865614297774</v>
      </c>
      <c r="H60" s="0" t="n">
        <f aca="false">G60*Сетка!G33*1000</f>
        <v>-22.4716403574444</v>
      </c>
      <c r="I60" s="0" t="n">
        <f aca="false">H60*Сетка!F33</f>
        <v>0.561791008936109</v>
      </c>
      <c r="J60" s="0" t="n">
        <f aca="false">H60*Сетка!E33</f>
        <v>-2.80895504468054</v>
      </c>
      <c r="K60" s="0" t="n">
        <f aca="false">IF(Сетка!B33="бетон",IF(F60&gt;=0,0,IF(F60&gt;=-eb1,Ebr,0)),IF(ABS(F60)&lt;=es0,Es,0))</f>
        <v>9666.66666666667</v>
      </c>
      <c r="L60" s="0" t="n">
        <f aca="false">K60*Сетка!G33*1000</f>
        <v>24166.6666666667</v>
      </c>
      <c r="M60" s="0" t="n">
        <f aca="false">L60*Сетка!F33</f>
        <v>-604.166666666666</v>
      </c>
      <c r="N60" s="0" t="n">
        <f aca="false">L60*Сетка!E33</f>
        <v>3020.83333333333</v>
      </c>
      <c r="O60" s="0" t="n">
        <f aca="false">L60*Сетка!F33^2</f>
        <v>15.1041666666667</v>
      </c>
      <c r="P60" s="0" t="n">
        <f aca="false">L60*Сетка!E33*Сетка!F33</f>
        <v>-75.5208333333333</v>
      </c>
      <c r="Q60" s="0" t="n">
        <f aca="false">L60*Сетка!E33^2</f>
        <v>377.604166666666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$B$3+$B$4*Сетка!F34+$B$5*Сетка!E34</f>
        <v>0.000477309261370354</v>
      </c>
      <c r="G61" s="0" t="n">
        <f aca="false">IF(Сетка!B34="бетон",IF(F61&gt;=0,0,IF(F61&gt;=-eb1,Ebr*F61,-Rb)),IF(ABS(F61)&lt;=es0,Es*F61,SIGN(F61)*Rs))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K61" s="0" t="n">
        <f aca="false">IF(Сетка!B34="бетон",IF(F61&gt;=0,0,IF(F61&gt;=-eb1,Ebr,0)),IF(ABS(F61)&lt;=es0,Es,0))</f>
        <v>0</v>
      </c>
      <c r="L61" s="0" t="n">
        <f aca="false">K61*Сетка!G34*1000</f>
        <v>0</v>
      </c>
      <c r="M61" s="0" t="n">
        <f aca="false">L61*Сетка!F34</f>
        <v>0</v>
      </c>
      <c r="N61" s="0" t="n">
        <f aca="false">L61*Сетка!E34</f>
        <v>-0</v>
      </c>
      <c r="O61" s="0" t="n">
        <f aca="false">L61*Сетка!F34^2</f>
        <v>0</v>
      </c>
      <c r="P61" s="0" t="n">
        <f aca="false">L61*Сетка!E34*Сетка!F34</f>
        <v>-0</v>
      </c>
      <c r="Q61" s="0" t="n">
        <f aca="false">L61*Сетка!E34^2</f>
        <v>0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$B$3+$B$4*Сетка!F35+$B$5*Сетка!E35</f>
        <v>0.000131989410559501</v>
      </c>
      <c r="G62" s="0" t="n">
        <f aca="false">IF(Сетка!B35="бетон",IF(F62&gt;=0,0,IF(F62&gt;=-eb1,Ebr*F62,-Rb)),IF(ABS(F62)&lt;=es0,Es*F62,SIGN(F62)*Rs))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K62" s="0" t="n">
        <f aca="false">IF(Сетка!B35="бетон",IF(F62&gt;=0,0,IF(F62&gt;=-eb1,Ebr,0)),IF(ABS(F62)&lt;=es0,Es,0))</f>
        <v>0</v>
      </c>
      <c r="L62" s="0" t="n">
        <f aca="false">K62*Сетка!G35*1000</f>
        <v>0</v>
      </c>
      <c r="M62" s="0" t="n">
        <f aca="false">L62*Сетка!F35</f>
        <v>0</v>
      </c>
      <c r="N62" s="0" t="n">
        <f aca="false">L62*Сетка!E35</f>
        <v>-0</v>
      </c>
      <c r="O62" s="0" t="n">
        <f aca="false">L62*Сетка!F35^2</f>
        <v>0</v>
      </c>
      <c r="P62" s="0" t="n">
        <f aca="false">L62*Сетка!E35*Сетка!F35</f>
        <v>-0</v>
      </c>
      <c r="Q62" s="0" t="n">
        <f aca="false">L62*Сетка!E35^2</f>
        <v>0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$B$3+$B$4*Сетка!F36+$B$5*Сетка!E36</f>
        <v>-0.000213330440251353</v>
      </c>
      <c r="G63" s="0" t="n">
        <f aca="false">IF(Сетка!B36="бетон",IF(F63&gt;=0,0,IF(F63&gt;=-eb1,Ebr*F63,-Rb)),IF(ABS(F63)&lt;=es0,Es*F63,SIGN(F63)*Rs))</f>
        <v>-2.06219425576307</v>
      </c>
      <c r="H63" s="0" t="n">
        <f aca="false">G63*Сетка!G36*1000</f>
        <v>-5.15548563940769</v>
      </c>
      <c r="I63" s="0" t="n">
        <f aca="false">H63*Сетка!F36</f>
        <v>-0.128887140985192</v>
      </c>
      <c r="J63" s="0" t="n">
        <f aca="false">H63*Сетка!E36</f>
        <v>0.128887140985192</v>
      </c>
      <c r="K63" s="0" t="n">
        <f aca="false">IF(Сетка!B36="бетон",IF(F63&gt;=0,0,IF(F63&gt;=-eb1,Ebr,0)),IF(ABS(F63)&lt;=es0,Es,0))</f>
        <v>9666.66666666667</v>
      </c>
      <c r="L63" s="0" t="n">
        <f aca="false">K63*Сетка!G36*1000</f>
        <v>24166.6666666667</v>
      </c>
      <c r="M63" s="0" t="n">
        <f aca="false">L63*Сетка!F36</f>
        <v>604.166666666667</v>
      </c>
      <c r="N63" s="0" t="n">
        <f aca="false">L63*Сетка!E36</f>
        <v>-604.166666666667</v>
      </c>
      <c r="O63" s="0" t="n">
        <f aca="false">L63*Сетка!F36^2</f>
        <v>15.1041666666667</v>
      </c>
      <c r="P63" s="0" t="n">
        <f aca="false">L63*Сетка!E36*Сетка!F36</f>
        <v>-15.1041666666667</v>
      </c>
      <c r="Q63" s="0" t="n">
        <f aca="false">L63*Сетка!E36^2</f>
        <v>15.1041666666667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$B$3+$B$4*Сетка!F37+$B$5*Сетка!E37</f>
        <v>-0.000558650291062206</v>
      </c>
      <c r="G64" s="0" t="n">
        <f aca="false">IF(Сетка!B37="бетон",IF(F64&gt;=0,0,IF(F64&gt;=-eb1,Ebr*F64,-Rb)),IF(ABS(F64)&lt;=es0,Es*F64,SIGN(F64)*Rs))</f>
        <v>-5.40028614693466</v>
      </c>
      <c r="H64" s="0" t="n">
        <f aca="false">G64*Сетка!G37*1000</f>
        <v>-13.5007153673366</v>
      </c>
      <c r="I64" s="0" t="n">
        <f aca="false">H64*Сетка!F37</f>
        <v>-0.337517884183416</v>
      </c>
      <c r="J64" s="0" t="n">
        <f aca="false">H64*Сетка!E37</f>
        <v>-0.337517884183416</v>
      </c>
      <c r="K64" s="0" t="n">
        <f aca="false">IF(Сетка!B37="бетон",IF(F64&gt;=0,0,IF(F64&gt;=-eb1,Ebr,0)),IF(ABS(F64)&lt;=es0,Es,0))</f>
        <v>9666.66666666667</v>
      </c>
      <c r="L64" s="0" t="n">
        <f aca="false">K64*Сетка!G37*1000</f>
        <v>24166.6666666667</v>
      </c>
      <c r="M64" s="0" t="n">
        <f aca="false">L64*Сетка!F37</f>
        <v>604.166666666667</v>
      </c>
      <c r="N64" s="0" t="n">
        <f aca="false">L64*Сетка!E37</f>
        <v>604.166666666666</v>
      </c>
      <c r="O64" s="0" t="n">
        <f aca="false">L64*Сетка!F37^2</f>
        <v>15.1041666666667</v>
      </c>
      <c r="P64" s="0" t="n">
        <f aca="false">L64*Сетка!E37*Сетка!F37</f>
        <v>15.1041666666667</v>
      </c>
      <c r="Q64" s="0" t="n">
        <f aca="false">L64*Сетка!E37^2</f>
        <v>15.1041666666667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$B$3+$B$4*Сетка!F38+$B$5*Сетка!E38</f>
        <v>-0.000903970141873059</v>
      </c>
      <c r="G65" s="0" t="n">
        <f aca="false">IF(Сетка!B38="бетон",IF(F65&gt;=0,0,IF(F65&gt;=-eb1,Ebr*F65,-Rb)),IF(ABS(F65)&lt;=es0,Es*F65,SIGN(F65)*Rs))</f>
        <v>-8.73837803810624</v>
      </c>
      <c r="H65" s="0" t="n">
        <f aca="false">G65*Сетка!G38*1000</f>
        <v>-21.8459450952656</v>
      </c>
      <c r="I65" s="0" t="n">
        <f aca="false">H65*Сетка!F38</f>
        <v>-0.54614862738164</v>
      </c>
      <c r="J65" s="0" t="n">
        <f aca="false">H65*Сетка!E38</f>
        <v>-1.63844588214492</v>
      </c>
      <c r="K65" s="0" t="n">
        <f aca="false">IF(Сетка!B38="бетон",IF(F65&gt;=0,0,IF(F65&gt;=-eb1,Ebr,0)),IF(ABS(F65)&lt;=es0,Es,0))</f>
        <v>9666.66666666667</v>
      </c>
      <c r="L65" s="0" t="n">
        <f aca="false">K65*Сетка!G38*1000</f>
        <v>24166.6666666667</v>
      </c>
      <c r="M65" s="0" t="n">
        <f aca="false">L65*Сетка!F38</f>
        <v>604.166666666667</v>
      </c>
      <c r="N65" s="0" t="n">
        <f aca="false">L65*Сетка!E38</f>
        <v>1812.5</v>
      </c>
      <c r="O65" s="0" t="n">
        <f aca="false">L65*Сетка!F38^2</f>
        <v>15.1041666666667</v>
      </c>
      <c r="P65" s="0" t="n">
        <f aca="false">L65*Сетка!E38*Сетка!F38</f>
        <v>45.3125</v>
      </c>
      <c r="Q65" s="0" t="n">
        <f aca="false">L65*Сетка!E38^2</f>
        <v>135.9375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$B$3+$B$4*Сетка!F39+$B$5*Сетка!E39</f>
        <v>-0.00124928999268391</v>
      </c>
      <c r="G66" s="0" t="n">
        <f aca="false">IF(Сетка!B39="бетон",IF(F66&gt;=0,0,IF(F66&gt;=-eb1,Ebr*F66,-Rb)),IF(ABS(F66)&lt;=es0,Es*F66,SIGN(F66)*Rs))</f>
        <v>-12.0764699292778</v>
      </c>
      <c r="H66" s="0" t="n">
        <f aca="false">G66*Сетка!G39*1000</f>
        <v>-30.1911748231945</v>
      </c>
      <c r="I66" s="0" t="n">
        <f aca="false">H66*Сетка!F39</f>
        <v>-0.754779370579864</v>
      </c>
      <c r="J66" s="0" t="n">
        <f aca="false">H66*Сетка!E39</f>
        <v>-3.77389685289932</v>
      </c>
      <c r="K66" s="0" t="n">
        <f aca="false">IF(Сетка!B39="бетон",IF(F66&gt;=0,0,IF(F66&gt;=-eb1,Ebr,0)),IF(ABS(F66)&lt;=es0,Es,0))</f>
        <v>9666.66666666667</v>
      </c>
      <c r="L66" s="0" t="n">
        <f aca="false">K66*Сетка!G39*1000</f>
        <v>24166.6666666667</v>
      </c>
      <c r="M66" s="0" t="n">
        <f aca="false">L66*Сетка!F39</f>
        <v>604.166666666667</v>
      </c>
      <c r="N66" s="0" t="n">
        <f aca="false">L66*Сетка!E39</f>
        <v>3020.83333333333</v>
      </c>
      <c r="O66" s="0" t="n">
        <f aca="false">L66*Сетка!F39^2</f>
        <v>15.1041666666667</v>
      </c>
      <c r="P66" s="0" t="n">
        <f aca="false">L66*Сетка!E39*Сетка!F39</f>
        <v>75.5208333333334</v>
      </c>
      <c r="Q66" s="0" t="n">
        <f aca="false">L66*Сетка!E39^2</f>
        <v>377.604166666666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$B$3+$B$4*Сетка!F40+$B$5*Сетка!E40</f>
        <v>0.000157880248994485</v>
      </c>
      <c r="G67" s="0" t="n">
        <f aca="false">IF(Сетка!B40="бетон",IF(F67&gt;=0,0,IF(F67&gt;=-eb1,Ebr*F67,-Rb)),IF(ABS(F67)&lt;=es0,Es*F67,SIGN(F67)*Rs))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K67" s="0" t="n">
        <f aca="false">IF(Сетка!B40="бетон",IF(F67&gt;=0,0,IF(F67&gt;=-eb1,Ebr,0)),IF(ABS(F67)&lt;=es0,Es,0))</f>
        <v>0</v>
      </c>
      <c r="L67" s="0" t="n">
        <f aca="false">K67*Сетка!G40*1000</f>
        <v>0</v>
      </c>
      <c r="M67" s="0" t="n">
        <f aca="false">L67*Сетка!F40</f>
        <v>0</v>
      </c>
      <c r="N67" s="0" t="n">
        <f aca="false">L67*Сетка!E40</f>
        <v>-0</v>
      </c>
      <c r="O67" s="0" t="n">
        <f aca="false">L67*Сетка!F40^2</f>
        <v>0</v>
      </c>
      <c r="P67" s="0" t="n">
        <f aca="false">L67*Сетка!E40*Сетка!F40</f>
        <v>-0</v>
      </c>
      <c r="Q67" s="0" t="n">
        <f aca="false">L67*Сетка!E40^2</f>
        <v>0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$B$3+$B$4*Сетка!F41+$B$5*Сетка!E41</f>
        <v>-0.000187439601816369</v>
      </c>
      <c r="G68" s="0" t="n">
        <f aca="false">IF(Сетка!B41="бетон",IF(F68&gt;=0,0,IF(F68&gt;=-eb1,Ebr*F68,-Rb)),IF(ABS(F68)&lt;=es0,Es*F68,SIGN(F68)*Rs))</f>
        <v>-1.81191615089156</v>
      </c>
      <c r="H68" s="0" t="n">
        <f aca="false">G68*Сетка!G41*1000</f>
        <v>-4.52979037722891</v>
      </c>
      <c r="I68" s="0" t="n">
        <f aca="false">H68*Сетка!F41</f>
        <v>-0.339734278292168</v>
      </c>
      <c r="J68" s="0" t="n">
        <f aca="false">H68*Сетка!E41</f>
        <v>0.339734278292168</v>
      </c>
      <c r="K68" s="0" t="n">
        <f aca="false">IF(Сетка!B41="бетон",IF(F68&gt;=0,0,IF(F68&gt;=-eb1,Ebr,0)),IF(ABS(F68)&lt;=es0,Es,0))</f>
        <v>9666.66666666667</v>
      </c>
      <c r="L68" s="0" t="n">
        <f aca="false">K68*Сетка!G41*1000</f>
        <v>24166.6666666667</v>
      </c>
      <c r="M68" s="0" t="n">
        <f aca="false">L68*Сетка!F41</f>
        <v>1812.5</v>
      </c>
      <c r="N68" s="0" t="n">
        <f aca="false">L68*Сетка!E41</f>
        <v>-1812.5</v>
      </c>
      <c r="O68" s="0" t="n">
        <f aca="false">L68*Сетка!F41^2</f>
        <v>135.9375</v>
      </c>
      <c r="P68" s="0" t="n">
        <f aca="false">L68*Сетка!E41*Сетка!F41</f>
        <v>-135.9375</v>
      </c>
      <c r="Q68" s="0" t="n">
        <f aca="false">L68*Сетка!E41^2</f>
        <v>135.9375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$B$3+$B$4*Сетка!F42+$B$5*Сетка!E42</f>
        <v>-0.000532759452627222</v>
      </c>
      <c r="G69" s="0" t="n">
        <f aca="false">IF(Сетка!B42="бетон",IF(F69&gt;=0,0,IF(F69&gt;=-eb1,Ebr*F69,-Rb)),IF(ABS(F69)&lt;=es0,Es*F69,SIGN(F69)*Rs))</f>
        <v>-5.15000804206314</v>
      </c>
      <c r="H69" s="0" t="n">
        <f aca="false">G69*Сетка!G42*1000</f>
        <v>-12.8750201051579</v>
      </c>
      <c r="I69" s="0" t="n">
        <f aca="false">H69*Сетка!F42</f>
        <v>-0.965626507886839</v>
      </c>
      <c r="J69" s="0" t="n">
        <f aca="false">H69*Сетка!E42</f>
        <v>0.321875502628947</v>
      </c>
      <c r="K69" s="0" t="n">
        <f aca="false">IF(Сетка!B42="бетон",IF(F69&gt;=0,0,IF(F69&gt;=-eb1,Ebr,0)),IF(ABS(F69)&lt;=es0,Es,0))</f>
        <v>9666.66666666667</v>
      </c>
      <c r="L69" s="0" t="n">
        <f aca="false">K69*Сетка!G42*1000</f>
        <v>24166.6666666667</v>
      </c>
      <c r="M69" s="0" t="n">
        <f aca="false">L69*Сетка!F42</f>
        <v>1812.5</v>
      </c>
      <c r="N69" s="0" t="n">
        <f aca="false">L69*Сетка!E42</f>
        <v>-604.166666666667</v>
      </c>
      <c r="O69" s="0" t="n">
        <f aca="false">L69*Сетка!F42^2</f>
        <v>135.9375</v>
      </c>
      <c r="P69" s="0" t="n">
        <f aca="false">L69*Сетка!E42*Сетка!F42</f>
        <v>-45.3125</v>
      </c>
      <c r="Q69" s="0" t="n">
        <f aca="false">L69*Сетка!E42^2</f>
        <v>15.1041666666667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$B$3+$B$4*Сетка!F43+$B$5*Сетка!E43</f>
        <v>-0.000878079303438075</v>
      </c>
      <c r="G70" s="0" t="n">
        <f aca="false">IF(Сетка!B43="бетон",IF(F70&gt;=0,0,IF(F70&gt;=-eb1,Ebr*F70,-Rb)),IF(ABS(F70)&lt;=es0,Es*F70,SIGN(F70)*Rs))</f>
        <v>-8.48809993323473</v>
      </c>
      <c r="H70" s="0" t="n">
        <f aca="false">G70*Сетка!G43*1000</f>
        <v>-21.2202498330868</v>
      </c>
      <c r="I70" s="0" t="n">
        <f aca="false">H70*Сетка!F43</f>
        <v>-1.59151873748151</v>
      </c>
      <c r="J70" s="0" t="n">
        <f aca="false">H70*Сетка!E43</f>
        <v>-0.53050624582717</v>
      </c>
      <c r="K70" s="0" t="n">
        <f aca="false">IF(Сетка!B43="бетон",IF(F70&gt;=0,0,IF(F70&gt;=-eb1,Ebr,0)),IF(ABS(F70)&lt;=es0,Es,0))</f>
        <v>9666.66666666667</v>
      </c>
      <c r="L70" s="0" t="n">
        <f aca="false">K70*Сетка!G43*1000</f>
        <v>24166.6666666667</v>
      </c>
      <c r="M70" s="0" t="n">
        <f aca="false">L70*Сетка!F43</f>
        <v>1812.5</v>
      </c>
      <c r="N70" s="0" t="n">
        <f aca="false">L70*Сетка!E43</f>
        <v>604.166666666666</v>
      </c>
      <c r="O70" s="0" t="n">
        <f aca="false">L70*Сетка!F43^2</f>
        <v>135.9375</v>
      </c>
      <c r="P70" s="0" t="n">
        <f aca="false">L70*Сетка!E43*Сетка!F43</f>
        <v>45.3125</v>
      </c>
      <c r="Q70" s="0" t="n">
        <f aca="false">L70*Сетка!E43^2</f>
        <v>15.1041666666667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$B$3+$B$4*Сетка!F44+$B$5*Сетка!E44</f>
        <v>-0.00122339915424893</v>
      </c>
      <c r="G71" s="0" t="n">
        <f aca="false">IF(Сетка!B44="бетон",IF(F71&gt;=0,0,IF(F71&gt;=-eb1,Ebr*F71,-Rb)),IF(ABS(F71)&lt;=es0,Es*F71,SIGN(F71)*Rs))</f>
        <v>-11.8261918244063</v>
      </c>
      <c r="H71" s="0" t="n">
        <f aca="false">G71*Сетка!G44*1000</f>
        <v>-29.5654795610158</v>
      </c>
      <c r="I71" s="0" t="n">
        <f aca="false">H71*Сетка!F44</f>
        <v>-2.21741096707618</v>
      </c>
      <c r="J71" s="0" t="n">
        <f aca="false">H71*Сетка!E44</f>
        <v>-2.21741096707618</v>
      </c>
      <c r="K71" s="0" t="n">
        <f aca="false">IF(Сетка!B44="бетон",IF(F71&gt;=0,0,IF(F71&gt;=-eb1,Ebr,0)),IF(ABS(F71)&lt;=es0,Es,0))</f>
        <v>9666.66666666667</v>
      </c>
      <c r="L71" s="0" t="n">
        <f aca="false">K71*Сетка!G44*1000</f>
        <v>24166.6666666667</v>
      </c>
      <c r="M71" s="0" t="n">
        <f aca="false">L71*Сетка!F44</f>
        <v>1812.5</v>
      </c>
      <c r="N71" s="0" t="n">
        <f aca="false">L71*Сетка!E44</f>
        <v>1812.5</v>
      </c>
      <c r="O71" s="0" t="n">
        <f aca="false">L71*Сетка!F44^2</f>
        <v>135.9375</v>
      </c>
      <c r="P71" s="0" t="n">
        <f aca="false">L71*Сетка!E44*Сетка!F44</f>
        <v>135.9375</v>
      </c>
      <c r="Q71" s="0" t="n">
        <f aca="false">L71*Сетка!E44^2</f>
        <v>135.9375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$B$3+$B$4*Сетка!F45+$B$5*Сетка!E45</f>
        <v>-0.00156871900505978</v>
      </c>
      <c r="G72" s="0" t="n">
        <f aca="false">IF(Сетка!B45="бетон",IF(F72&gt;=0,0,IF(F72&gt;=-eb1,Ebr*F72,-Rb)),IF(ABS(F72)&lt;=es0,Es*F72,SIGN(F72)*Rs))</f>
        <v>-14.5</v>
      </c>
      <c r="H72" s="0" t="n">
        <f aca="false">G72*Сетка!G45*1000</f>
        <v>-36.25</v>
      </c>
      <c r="I72" s="0" t="n">
        <f aca="false">H72*Сетка!F45</f>
        <v>-2.71875</v>
      </c>
      <c r="J72" s="0" t="n">
        <f aca="false">H72*Сетка!E45</f>
        <v>-4.53125</v>
      </c>
      <c r="K72" s="0" t="n">
        <f aca="false">IF(Сетка!B45="бетон",IF(F72&gt;=0,0,IF(F72&gt;=-eb1,Ebr,0)),IF(ABS(F72)&lt;=es0,Es,0))</f>
        <v>0</v>
      </c>
      <c r="L72" s="0" t="n">
        <f aca="false">K72*Сетка!G45*1000</f>
        <v>0</v>
      </c>
      <c r="M72" s="0" t="n">
        <f aca="false">L72*Сетка!F45</f>
        <v>0</v>
      </c>
      <c r="N72" s="0" t="n">
        <f aca="false">L72*Сетка!E45</f>
        <v>0</v>
      </c>
      <c r="O72" s="0" t="n">
        <f aca="false">L72*Сетка!F45^2</f>
        <v>0</v>
      </c>
      <c r="P72" s="0" t="n">
        <f aca="false">L72*Сетка!E45*Сетка!F45</f>
        <v>0</v>
      </c>
      <c r="Q72" s="0" t="n">
        <f aca="false">L72*Сетка!E45^2</f>
        <v>0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$B$3+$B$4*Сетка!F46+$B$5*Сетка!E46</f>
        <v>-0.000161548763381385</v>
      </c>
      <c r="G73" s="0" t="n">
        <f aca="false">IF(Сетка!B46="бетон",IF(F73&gt;=0,0,IF(F73&gt;=-eb1,Ebr*F73,-Rb)),IF(ABS(F73)&lt;=es0,Es*F73,SIGN(F73)*Rs))</f>
        <v>-1.56163804602005</v>
      </c>
      <c r="H73" s="0" t="n">
        <f aca="false">G73*Сетка!G46*1000</f>
        <v>-3.90409511505013</v>
      </c>
      <c r="I73" s="0" t="n">
        <f aca="false">H73*Сетка!F46</f>
        <v>-0.488011889381266</v>
      </c>
      <c r="J73" s="0" t="n">
        <f aca="false">H73*Сетка!E46</f>
        <v>0.488011889381266</v>
      </c>
      <c r="K73" s="0" t="n">
        <f aca="false">IF(Сетка!B46="бетон",IF(F73&gt;=0,0,IF(F73&gt;=-eb1,Ebr,0)),IF(ABS(F73)&lt;=es0,Es,0))</f>
        <v>9666.66666666667</v>
      </c>
      <c r="L73" s="0" t="n">
        <f aca="false">K73*Сетка!G46*1000</f>
        <v>24166.6666666667</v>
      </c>
      <c r="M73" s="0" t="n">
        <f aca="false">L73*Сетка!F46</f>
        <v>3020.83333333333</v>
      </c>
      <c r="N73" s="0" t="n">
        <f aca="false">L73*Сетка!E46</f>
        <v>-3020.83333333333</v>
      </c>
      <c r="O73" s="0" t="n">
        <f aca="false">L73*Сетка!F46^2</f>
        <v>377.604166666667</v>
      </c>
      <c r="P73" s="0" t="n">
        <f aca="false">L73*Сетка!E46*Сетка!F46</f>
        <v>-377.604166666667</v>
      </c>
      <c r="Q73" s="0" t="n">
        <f aca="false">L73*Сетка!E46^2</f>
        <v>377.604166666667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$B$3+$B$4*Сетка!F47+$B$5*Сетка!E47</f>
        <v>-0.000506868614192238</v>
      </c>
      <c r="G74" s="0" t="n">
        <f aca="false">IF(Сетка!B47="бетон",IF(F74&gt;=0,0,IF(F74&gt;=-eb1,Ebr*F74,-Rb)),IF(ABS(F74)&lt;=es0,Es*F74,SIGN(F74)*Rs))</f>
        <v>-4.89972993719163</v>
      </c>
      <c r="H74" s="0" t="n">
        <f aca="false">G74*Сетка!G47*1000</f>
        <v>-12.2493248429791</v>
      </c>
      <c r="I74" s="0" t="n">
        <f aca="false">H74*Сетка!F47</f>
        <v>-1.53116560537239</v>
      </c>
      <c r="J74" s="0" t="n">
        <f aca="false">H74*Сетка!E47</f>
        <v>0.918699363223431</v>
      </c>
      <c r="K74" s="0" t="n">
        <f aca="false">IF(Сетка!B47="бетон",IF(F74&gt;=0,0,IF(F74&gt;=-eb1,Ebr,0)),IF(ABS(F74)&lt;=es0,Es,0))</f>
        <v>9666.66666666667</v>
      </c>
      <c r="L74" s="0" t="n">
        <f aca="false">K74*Сетка!G47*1000</f>
        <v>24166.6666666667</v>
      </c>
      <c r="M74" s="0" t="n">
        <f aca="false">L74*Сетка!F47</f>
        <v>3020.83333333333</v>
      </c>
      <c r="N74" s="0" t="n">
        <f aca="false">L74*Сетка!E47</f>
        <v>-1812.5</v>
      </c>
      <c r="O74" s="0" t="n">
        <f aca="false">L74*Сетка!F47^2</f>
        <v>377.604166666667</v>
      </c>
      <c r="P74" s="0" t="n">
        <f aca="false">L74*Сетка!E47*Сетка!F47</f>
        <v>-226.5625</v>
      </c>
      <c r="Q74" s="0" t="n">
        <f aca="false">L74*Сетка!E47^2</f>
        <v>135.9375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$B$3+$B$4*Сетка!F48+$B$5*Сетка!E48</f>
        <v>-0.000852188465003091</v>
      </c>
      <c r="G75" s="0" t="n">
        <f aca="false">IF(Сетка!B48="бетон",IF(F75&gt;=0,0,IF(F75&gt;=-eb1,Ebr*F75,-Rb)),IF(ABS(F75)&lt;=es0,Es*F75,SIGN(F75)*Rs))</f>
        <v>-8.23782182836321</v>
      </c>
      <c r="H75" s="0" t="n">
        <f aca="false">G75*Сетка!G48*1000</f>
        <v>-20.594554570908</v>
      </c>
      <c r="I75" s="0" t="n">
        <f aca="false">H75*Сетка!F48</f>
        <v>-2.5743193213635</v>
      </c>
      <c r="J75" s="0" t="n">
        <f aca="false">H75*Сетка!E48</f>
        <v>0.514863864272701</v>
      </c>
      <c r="K75" s="0" t="n">
        <f aca="false">IF(Сетка!B48="бетон",IF(F75&gt;=0,0,IF(F75&gt;=-eb1,Ebr,0)),IF(ABS(F75)&lt;=es0,Es,0))</f>
        <v>9666.66666666667</v>
      </c>
      <c r="L75" s="0" t="n">
        <f aca="false">K75*Сетка!G48*1000</f>
        <v>24166.6666666667</v>
      </c>
      <c r="M75" s="0" t="n">
        <f aca="false">L75*Сетка!F48</f>
        <v>3020.83333333333</v>
      </c>
      <c r="N75" s="0" t="n">
        <f aca="false">L75*Сетка!E48</f>
        <v>-604.166666666667</v>
      </c>
      <c r="O75" s="0" t="n">
        <f aca="false">L75*Сетка!F48^2</f>
        <v>377.604166666667</v>
      </c>
      <c r="P75" s="0" t="n">
        <f aca="false">L75*Сетка!E48*Сетка!F48</f>
        <v>-75.5208333333333</v>
      </c>
      <c r="Q75" s="0" t="n">
        <f aca="false">L75*Сетка!E48^2</f>
        <v>15.1041666666667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$B$3+$B$4*Сетка!F49+$B$5*Сетка!E49</f>
        <v>-0.00119750831581394</v>
      </c>
      <c r="G76" s="0" t="n">
        <f aca="false">IF(Сетка!B49="бетон",IF(F76&gt;=0,0,IF(F76&gt;=-eb1,Ebr*F76,-Rb)),IF(ABS(F76)&lt;=es0,Es*F76,SIGN(F76)*Rs))</f>
        <v>-11.5759137195348</v>
      </c>
      <c r="H76" s="0" t="n">
        <f aca="false">G76*Сетка!G49*1000</f>
        <v>-28.939784298837</v>
      </c>
      <c r="I76" s="0" t="n">
        <f aca="false">H76*Сетка!F49</f>
        <v>-3.61747303735462</v>
      </c>
      <c r="J76" s="0" t="n">
        <f aca="false">H76*Сетка!E49</f>
        <v>-0.723494607470924</v>
      </c>
      <c r="K76" s="0" t="n">
        <f aca="false">IF(Сетка!B49="бетон",IF(F76&gt;=0,0,IF(F76&gt;=-eb1,Ebr,0)),IF(ABS(F76)&lt;=es0,Es,0))</f>
        <v>9666.66666666667</v>
      </c>
      <c r="L76" s="0" t="n">
        <f aca="false">K76*Сетка!G49*1000</f>
        <v>24166.6666666667</v>
      </c>
      <c r="M76" s="0" t="n">
        <f aca="false">L76*Сетка!F49</f>
        <v>3020.83333333333</v>
      </c>
      <c r="N76" s="0" t="n">
        <f aca="false">L76*Сетка!E49</f>
        <v>604.166666666666</v>
      </c>
      <c r="O76" s="0" t="n">
        <f aca="false">L76*Сетка!F49^2</f>
        <v>377.604166666667</v>
      </c>
      <c r="P76" s="0" t="n">
        <f aca="false">L76*Сетка!E49*Сетка!F49</f>
        <v>75.5208333333333</v>
      </c>
      <c r="Q76" s="0" t="n">
        <f aca="false">L76*Сетка!E49^2</f>
        <v>15.1041666666667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$B$3+$B$4*Сетка!F50+$B$5*Сетка!E50</f>
        <v>-0.0015428281666248</v>
      </c>
      <c r="G77" s="0" t="n">
        <f aca="false">IF(Сетка!B50="бетон",IF(F77&gt;=0,0,IF(F77&gt;=-eb1,Ebr*F77,-Rb)),IF(ABS(F77)&lt;=es0,Es*F77,SIGN(F77)*Rs))</f>
        <v>-14.5</v>
      </c>
      <c r="H77" s="0" t="n">
        <f aca="false">G77*Сетка!G50*1000</f>
        <v>-36.25</v>
      </c>
      <c r="I77" s="0" t="n">
        <f aca="false">H77*Сетка!F50</f>
        <v>-4.53125</v>
      </c>
      <c r="J77" s="0" t="n">
        <f aca="false">H77*Сетка!E50</f>
        <v>-2.71875</v>
      </c>
      <c r="K77" s="0" t="n">
        <f aca="false">IF(Сетка!B50="бетон",IF(F77&gt;=0,0,IF(F77&gt;=-eb1,Ebr,0)),IF(ABS(F77)&lt;=es0,Es,0))</f>
        <v>0</v>
      </c>
      <c r="L77" s="0" t="n">
        <f aca="false">K77*Сетка!G50*1000</f>
        <v>0</v>
      </c>
      <c r="M77" s="0" t="n">
        <f aca="false">L77*Сетка!F50</f>
        <v>0</v>
      </c>
      <c r="N77" s="0" t="n">
        <f aca="false">L77*Сетка!E50</f>
        <v>0</v>
      </c>
      <c r="O77" s="0" t="n">
        <f aca="false">L77*Сетка!F50^2</f>
        <v>0</v>
      </c>
      <c r="P77" s="0" t="n">
        <f aca="false">L77*Сетка!E50*Сетка!F50</f>
        <v>0</v>
      </c>
      <c r="Q77" s="0" t="n">
        <f aca="false">L77*Сетка!E50^2</f>
        <v>0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$B$3+$B$4*Сетка!F51+$B$5*Сетка!E51</f>
        <v>-0.00188814801743565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K78" s="0" t="n">
        <f aca="false">IF(Сетка!B51="бетон",IF(F78&gt;=0,0,IF(F78&gt;=-eb1,Ebr,0)),IF(ABS(F78)&lt;=es0,Es,0))</f>
        <v>0</v>
      </c>
      <c r="L78" s="0" t="n">
        <f aca="false">K78*Сетка!G51*1000</f>
        <v>0</v>
      </c>
      <c r="M78" s="0" t="n">
        <f aca="false">L78*Сетка!F51</f>
        <v>0</v>
      </c>
      <c r="N78" s="0" t="n">
        <f aca="false">L78*Сетка!E51</f>
        <v>0</v>
      </c>
      <c r="O78" s="0" t="n">
        <f aca="false">L78*Сетка!F51^2</f>
        <v>0</v>
      </c>
      <c r="P78" s="0" t="n">
        <f aca="false">L78*Сетка!E51*Сетка!F51</f>
        <v>0</v>
      </c>
      <c r="Q78" s="0" t="n">
        <f aca="false">L78*Сетка!E51^2</f>
        <v>0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$B$3+$B$4*Сетка!F52+$B$5*Сетка!E52</f>
        <v>-0.000480977775757255</v>
      </c>
      <c r="G79" s="0" t="n">
        <f aca="false">IF(Сетка!B52="бетон",IF(F79&gt;=0,0,IF(F79&gt;=-eb1,Ebr*F79,-Rb)),IF(ABS(F79)&lt;=es0,Es*F79,SIGN(F79)*Rs))</f>
        <v>-4.64945183232013</v>
      </c>
      <c r="H79" s="0" t="n">
        <f aca="false">G79*Сетка!G52*1000</f>
        <v>-11.6236295808003</v>
      </c>
      <c r="I79" s="0" t="n">
        <f aca="false">H79*Сетка!F52</f>
        <v>-2.03413517664006</v>
      </c>
      <c r="J79" s="0" t="n">
        <f aca="false">H79*Сетка!E52</f>
        <v>1.45295369760004</v>
      </c>
      <c r="K79" s="0" t="n">
        <f aca="false">IF(Сетка!B52="бетон",IF(F79&gt;=0,0,IF(F79&gt;=-eb1,Ebr,0)),IF(ABS(F79)&lt;=es0,Es,0))</f>
        <v>9666.66666666667</v>
      </c>
      <c r="L79" s="0" t="n">
        <f aca="false">K79*Сетка!G52*1000</f>
        <v>24166.6666666667</v>
      </c>
      <c r="M79" s="0" t="n">
        <f aca="false">L79*Сетка!F52</f>
        <v>4229.16666666667</v>
      </c>
      <c r="N79" s="0" t="n">
        <f aca="false">L79*Сетка!E52</f>
        <v>-3020.83333333333</v>
      </c>
      <c r="O79" s="0" t="n">
        <f aca="false">L79*Сетка!F52^2</f>
        <v>740.104166666667</v>
      </c>
      <c r="P79" s="0" t="n">
        <f aca="false">L79*Сетка!E52*Сетка!F52</f>
        <v>-528.645833333333</v>
      </c>
      <c r="Q79" s="0" t="n">
        <f aca="false">L79*Сетка!E52^2</f>
        <v>377.604166666667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$B$3+$B$4*Сетка!F53+$B$5*Сетка!E53</f>
        <v>-0.000826297626568108</v>
      </c>
      <c r="G80" s="0" t="n">
        <f aca="false">IF(Сетка!B53="бетон",IF(F80&gt;=0,0,IF(F80&gt;=-eb1,Ebr*F80,-Rb)),IF(ABS(F80)&lt;=es0,Es*F80,SIGN(F80)*Rs))</f>
        <v>-7.98754372349171</v>
      </c>
      <c r="H80" s="0" t="n">
        <f aca="false">G80*Сетка!G53*1000</f>
        <v>-19.9688593087293</v>
      </c>
      <c r="I80" s="0" t="n">
        <f aca="false">H80*Сетка!F53</f>
        <v>-3.49455037902762</v>
      </c>
      <c r="J80" s="0" t="n">
        <f aca="false">H80*Сетка!E53</f>
        <v>1.4976644481547</v>
      </c>
      <c r="K80" s="0" t="n">
        <f aca="false">IF(Сетка!B53="бетон",IF(F80&gt;=0,0,IF(F80&gt;=-eb1,Ebr,0)),IF(ABS(F80)&lt;=es0,Es,0))</f>
        <v>9666.66666666667</v>
      </c>
      <c r="L80" s="0" t="n">
        <f aca="false">K80*Сетка!G53*1000</f>
        <v>24166.6666666667</v>
      </c>
      <c r="M80" s="0" t="n">
        <f aca="false">L80*Сетка!F53</f>
        <v>4229.16666666667</v>
      </c>
      <c r="N80" s="0" t="n">
        <f aca="false">L80*Сетка!E53</f>
        <v>-1812.5</v>
      </c>
      <c r="O80" s="0" t="n">
        <f aca="false">L80*Сетка!F53^2</f>
        <v>740.104166666667</v>
      </c>
      <c r="P80" s="0" t="n">
        <f aca="false">L80*Сетка!E53*Сетка!F53</f>
        <v>-317.1875</v>
      </c>
      <c r="Q80" s="0" t="n">
        <f aca="false">L80*Сетка!E53^2</f>
        <v>135.9375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$B$3+$B$4*Сетка!F54+$B$5*Сетка!E54</f>
        <v>-0.00117161747737896</v>
      </c>
      <c r="G81" s="0" t="n">
        <f aca="false">IF(Сетка!B54="бетон",IF(F81&gt;=0,0,IF(F81&gt;=-eb1,Ebr*F81,-Rb)),IF(ABS(F81)&lt;=es0,Es*F81,SIGN(F81)*Rs))</f>
        <v>-11.3256356146633</v>
      </c>
      <c r="H81" s="0" t="n">
        <f aca="false">G81*Сетка!G54*1000</f>
        <v>-28.3140890366582</v>
      </c>
      <c r="I81" s="0" t="n">
        <f aca="false">H81*Сетка!F54</f>
        <v>-4.95496558141519</v>
      </c>
      <c r="J81" s="0" t="n">
        <f aca="false">H81*Сетка!E54</f>
        <v>0.707852225916456</v>
      </c>
      <c r="K81" s="0" t="n">
        <f aca="false">IF(Сетка!B54="бетон",IF(F81&gt;=0,0,IF(F81&gt;=-eb1,Ebr,0)),IF(ABS(F81)&lt;=es0,Es,0))</f>
        <v>9666.66666666667</v>
      </c>
      <c r="L81" s="0" t="n">
        <f aca="false">K81*Сетка!G54*1000</f>
        <v>24166.6666666667</v>
      </c>
      <c r="M81" s="0" t="n">
        <f aca="false">L81*Сетка!F54</f>
        <v>4229.16666666667</v>
      </c>
      <c r="N81" s="0" t="n">
        <f aca="false">L81*Сетка!E54</f>
        <v>-604.166666666667</v>
      </c>
      <c r="O81" s="0" t="n">
        <f aca="false">L81*Сетка!F54^2</f>
        <v>740.104166666667</v>
      </c>
      <c r="P81" s="0" t="n">
        <f aca="false">L81*Сетка!E54*Сетка!F54</f>
        <v>-105.729166666667</v>
      </c>
      <c r="Q81" s="0" t="n">
        <f aca="false">L81*Сетка!E54^2</f>
        <v>15.1041666666667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$B$3+$B$4*Сетка!F55+$B$5*Сетка!E55</f>
        <v>-0.00151693732818981</v>
      </c>
      <c r="G82" s="0" t="n">
        <f aca="false">IF(Сетка!B55="бетон",IF(F82&gt;=0,0,IF(F82&gt;=-eb1,Ebr*F82,-Rb)),IF(ABS(F82)&lt;=es0,Es*F82,SIGN(F82)*Rs))</f>
        <v>-14.5</v>
      </c>
      <c r="H82" s="0" t="n">
        <f aca="false">G82*Сетка!G55*1000</f>
        <v>-36.25</v>
      </c>
      <c r="I82" s="0" t="n">
        <f aca="false">H82*Сетка!F55</f>
        <v>-6.34375</v>
      </c>
      <c r="J82" s="0" t="n">
        <f aca="false">H82*Сетка!E55</f>
        <v>-0.90625</v>
      </c>
      <c r="K82" s="0" t="n">
        <f aca="false">IF(Сетка!B55="бетон",IF(F82&gt;=0,0,IF(F82&gt;=-eb1,Ebr,0)),IF(ABS(F82)&lt;=es0,Es,0))</f>
        <v>0</v>
      </c>
      <c r="L82" s="0" t="n">
        <f aca="false">K82*Сетка!G55*1000</f>
        <v>0</v>
      </c>
      <c r="M82" s="0" t="n">
        <f aca="false">L82*Сетка!F55</f>
        <v>0</v>
      </c>
      <c r="N82" s="0" t="n">
        <f aca="false">L82*Сетка!E55</f>
        <v>0</v>
      </c>
      <c r="O82" s="0" t="n">
        <f aca="false">L82*Сетка!F55^2</f>
        <v>0</v>
      </c>
      <c r="P82" s="0" t="n">
        <f aca="false">L82*Сетка!E55*Сетка!F55</f>
        <v>0</v>
      </c>
      <c r="Q82" s="0" t="n">
        <f aca="false">L82*Сетка!E55^2</f>
        <v>0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$B$3+$B$4*Сетка!F56+$B$5*Сетка!E56</f>
        <v>-0.00186225717900067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K83" s="0" t="n">
        <f aca="false">IF(Сетка!B56="бетон",IF(F83&gt;=0,0,IF(F83&gt;=-eb1,Ebr,0)),IF(ABS(F83)&lt;=es0,Es,0))</f>
        <v>0</v>
      </c>
      <c r="L83" s="0" t="n">
        <f aca="false">K83*Сетка!G56*1000</f>
        <v>0</v>
      </c>
      <c r="M83" s="0" t="n">
        <f aca="false">L83*Сетка!F56</f>
        <v>0</v>
      </c>
      <c r="N83" s="0" t="n">
        <f aca="false">L83*Сетка!E56</f>
        <v>0</v>
      </c>
      <c r="O83" s="0" t="n">
        <f aca="false">L83*Сетка!F56^2</f>
        <v>0</v>
      </c>
      <c r="P83" s="0" t="n">
        <f aca="false">L83*Сетка!E56*Сетка!F56</f>
        <v>0</v>
      </c>
      <c r="Q83" s="0" t="n">
        <f aca="false">L83*Сетка!E56^2</f>
        <v>0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$B$3+$B$4*Сетка!F57+$B$5*Сетка!E57</f>
        <v>-0.00220757702981152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K84" s="0" t="n">
        <f aca="false">IF(Сетка!B57="бетон",IF(F84&gt;=0,0,IF(F84&gt;=-eb1,Ebr,0)),IF(ABS(F84)&lt;=es0,Es,0))</f>
        <v>0</v>
      </c>
      <c r="L84" s="0" t="n">
        <f aca="false">K84*Сетка!G57*1000</f>
        <v>0</v>
      </c>
      <c r="M84" s="0" t="n">
        <f aca="false">L84*Сетка!F57</f>
        <v>0</v>
      </c>
      <c r="N84" s="0" t="n">
        <f aca="false">L84*Сетка!E57</f>
        <v>0</v>
      </c>
      <c r="O84" s="0" t="n">
        <f aca="false">L84*Сетка!F57^2</f>
        <v>0</v>
      </c>
      <c r="P84" s="0" t="n">
        <f aca="false">L84*Сетка!E57*Сетка!F57</f>
        <v>0</v>
      </c>
      <c r="Q84" s="0" t="n">
        <f aca="false">L84*Сетка!E57^2</f>
        <v>0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$B$3+$B$4*Сетка!F58+$B$5*Сетка!E58</f>
        <v>-0.000800406788133124</v>
      </c>
      <c r="G85" s="0" t="n">
        <f aca="false">IF(Сетка!B58="бетон",IF(F85&gt;=0,0,IF(F85&gt;=-eb1,Ebr*F85,-Rb)),IF(ABS(F85)&lt;=es0,Es*F85,SIGN(F85)*Rs))</f>
        <v>-7.7372656186202</v>
      </c>
      <c r="H85" s="0" t="n">
        <f aca="false">G85*Сетка!G58*1000</f>
        <v>-19.3431640465505</v>
      </c>
      <c r="I85" s="0" t="n">
        <f aca="false">H85*Сетка!F58</f>
        <v>-4.35221191047386</v>
      </c>
      <c r="J85" s="0" t="n">
        <f aca="false">H85*Сетка!E58</f>
        <v>2.41789550581881</v>
      </c>
      <c r="K85" s="0" t="n">
        <f aca="false">IF(Сетка!B58="бетон",IF(F85&gt;=0,0,IF(F85&gt;=-eb1,Ebr,0)),IF(ABS(F85)&lt;=es0,Es,0))</f>
        <v>9666.66666666667</v>
      </c>
      <c r="L85" s="0" t="n">
        <f aca="false">K85*Сетка!G58*1000</f>
        <v>24166.6666666667</v>
      </c>
      <c r="M85" s="0" t="n">
        <f aca="false">L85*Сетка!F58</f>
        <v>5437.5</v>
      </c>
      <c r="N85" s="0" t="n">
        <f aca="false">L85*Сетка!E58</f>
        <v>-3020.83333333333</v>
      </c>
      <c r="O85" s="0" t="n">
        <f aca="false">L85*Сетка!F58^2</f>
        <v>1223.4375</v>
      </c>
      <c r="P85" s="0" t="n">
        <f aca="false">L85*Сетка!E58*Сетка!F58</f>
        <v>-679.6875</v>
      </c>
      <c r="Q85" s="0" t="n">
        <f aca="false">L85*Сетка!E58^2</f>
        <v>377.604166666667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$B$3+$B$4*Сетка!F59+$B$5*Сетка!E59</f>
        <v>-0.00114572663894398</v>
      </c>
      <c r="G86" s="0" t="n">
        <f aca="false">IF(Сетка!B59="бетон",IF(F86&gt;=0,0,IF(F86&gt;=-eb1,Ebr*F86,-Rb)),IF(ABS(F86)&lt;=es0,Es*F86,SIGN(F86)*Rs))</f>
        <v>-11.0753575097918</v>
      </c>
      <c r="H86" s="0" t="n">
        <f aca="false">G86*Сетка!G59*1000</f>
        <v>-27.6883937744794</v>
      </c>
      <c r="I86" s="0" t="n">
        <f aca="false">H86*Сетка!F59</f>
        <v>-6.22988859925787</v>
      </c>
      <c r="J86" s="0" t="n">
        <f aca="false">H86*Сетка!E59</f>
        <v>2.07662953308596</v>
      </c>
      <c r="K86" s="0" t="n">
        <f aca="false">IF(Сетка!B59="бетон",IF(F86&gt;=0,0,IF(F86&gt;=-eb1,Ebr,0)),IF(ABS(F86)&lt;=es0,Es,0))</f>
        <v>9666.66666666667</v>
      </c>
      <c r="L86" s="0" t="n">
        <f aca="false">K86*Сетка!G59*1000</f>
        <v>24166.6666666667</v>
      </c>
      <c r="M86" s="0" t="n">
        <f aca="false">L86*Сетка!F59</f>
        <v>5437.5</v>
      </c>
      <c r="N86" s="0" t="n">
        <f aca="false">L86*Сетка!E59</f>
        <v>-1812.5</v>
      </c>
      <c r="O86" s="0" t="n">
        <f aca="false">L86*Сетка!F59^2</f>
        <v>1223.4375</v>
      </c>
      <c r="P86" s="0" t="n">
        <f aca="false">L86*Сетка!E59*Сетка!F59</f>
        <v>-407.8125</v>
      </c>
      <c r="Q86" s="0" t="n">
        <f aca="false">L86*Сетка!E59^2</f>
        <v>135.9375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$B$3+$B$4*Сетка!F60+$B$5*Сетка!E60</f>
        <v>-0.00149104648975483</v>
      </c>
      <c r="G87" s="0" t="n">
        <f aca="false">IF(Сетка!B60="бетон",IF(F87&gt;=0,0,IF(F87&gt;=-eb1,Ebr*F87,-Rb)),IF(ABS(F87)&lt;=es0,Es*F87,SIGN(F87)*Rs))</f>
        <v>-14.4134494009634</v>
      </c>
      <c r="H87" s="0" t="n">
        <f aca="false">G87*Сетка!G60*1000</f>
        <v>-36.0336235024084</v>
      </c>
      <c r="I87" s="0" t="n">
        <f aca="false">H87*Сетка!F60</f>
        <v>-8.10756528804189</v>
      </c>
      <c r="J87" s="0" t="n">
        <f aca="false">H87*Сетка!E60</f>
        <v>0.90084058756021</v>
      </c>
      <c r="K87" s="0" t="n">
        <f aca="false">IF(Сетка!B60="бетон",IF(F87&gt;=0,0,IF(F87&gt;=-eb1,Ebr,0)),IF(ABS(F87)&lt;=es0,Es,0))</f>
        <v>9666.66666666667</v>
      </c>
      <c r="L87" s="0" t="n">
        <f aca="false">K87*Сетка!G60*1000</f>
        <v>24166.6666666667</v>
      </c>
      <c r="M87" s="0" t="n">
        <f aca="false">L87*Сетка!F60</f>
        <v>5437.5</v>
      </c>
      <c r="N87" s="0" t="n">
        <f aca="false">L87*Сетка!E60</f>
        <v>-604.166666666667</v>
      </c>
      <c r="O87" s="0" t="n">
        <f aca="false">L87*Сетка!F60^2</f>
        <v>1223.4375</v>
      </c>
      <c r="P87" s="0" t="n">
        <f aca="false">L87*Сетка!E60*Сетка!F60</f>
        <v>-135.9375</v>
      </c>
      <c r="Q87" s="0" t="n">
        <f aca="false">L87*Сетка!E60^2</f>
        <v>15.1041666666667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$B$3+$B$4*Сетка!F61+$B$5*Сетка!E61</f>
        <v>-0.00183636634056568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K88" s="0" t="n">
        <f aca="false">IF(Сетка!B61="бетон",IF(F88&gt;=0,0,IF(F88&gt;=-eb1,Ebr,0)),IF(ABS(F88)&lt;=es0,Es,0))</f>
        <v>0</v>
      </c>
      <c r="L88" s="0" t="n">
        <f aca="false">K88*Сетка!G61*1000</f>
        <v>0</v>
      </c>
      <c r="M88" s="0" t="n">
        <f aca="false">L88*Сетка!F61</f>
        <v>0</v>
      </c>
      <c r="N88" s="0" t="n">
        <f aca="false">L88*Сетка!E61</f>
        <v>0</v>
      </c>
      <c r="O88" s="0" t="n">
        <f aca="false">L88*Сетка!F61^2</f>
        <v>0</v>
      </c>
      <c r="P88" s="0" t="n">
        <f aca="false">L88*Сетка!E61*Сетка!F61</f>
        <v>0</v>
      </c>
      <c r="Q88" s="0" t="n">
        <f aca="false">L88*Сетка!E61^2</f>
        <v>0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$B$3+$B$4*Сетка!F62+$B$5*Сетка!E62</f>
        <v>-0.00218168619137654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K89" s="0" t="n">
        <f aca="false">IF(Сетка!B62="бетон",IF(F89&gt;=0,0,IF(F89&gt;=-eb1,Ebr,0)),IF(ABS(F89)&lt;=es0,Es,0))</f>
        <v>0</v>
      </c>
      <c r="L89" s="0" t="n">
        <f aca="false">K89*Сетка!G62*1000</f>
        <v>0</v>
      </c>
      <c r="M89" s="0" t="n">
        <f aca="false">L89*Сетка!F62</f>
        <v>0</v>
      </c>
      <c r="N89" s="0" t="n">
        <f aca="false">L89*Сетка!E62</f>
        <v>0</v>
      </c>
      <c r="O89" s="0" t="n">
        <f aca="false">L89*Сетка!F62^2</f>
        <v>0</v>
      </c>
      <c r="P89" s="0" t="n">
        <f aca="false">L89*Сетка!E62*Сетка!F62</f>
        <v>0</v>
      </c>
      <c r="Q89" s="0" t="n">
        <f aca="false">L89*Сетка!E62^2</f>
        <v>0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$B$3+$B$4*Сетка!F63+$B$5*Сетка!E63</f>
        <v>-0.00252700604218739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K90" s="0" t="n">
        <f aca="false">IF(Сетка!B63="бетон",IF(F90&gt;=0,0,IF(F90&gt;=-eb1,Ebr,0)),IF(ABS(F90)&lt;=es0,Es,0))</f>
        <v>0</v>
      </c>
      <c r="L90" s="0" t="n">
        <f aca="false">K90*Сетка!G63*1000</f>
        <v>0</v>
      </c>
      <c r="M90" s="0" t="n">
        <f aca="false">L90*Сетка!F63</f>
        <v>0</v>
      </c>
      <c r="N90" s="0" t="n">
        <f aca="false">L90*Сетка!E63</f>
        <v>0</v>
      </c>
      <c r="O90" s="0" t="n">
        <f aca="false">L90*Сетка!F63^2</f>
        <v>0</v>
      </c>
      <c r="P90" s="0" t="n">
        <f aca="false">L90*Сетка!E63*Сетка!F63</f>
        <v>0</v>
      </c>
      <c r="Q90" s="0" t="n">
        <f aca="false">L90*Сетка!E63^2</f>
        <v>0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$B$3+$B$4*Сетка!F64+$B$5*Сетка!E64</f>
        <v>0.00174207989165634</v>
      </c>
      <c r="G91" s="0" t="n">
        <f aca="false">IF(Сетка!B64="бетон",IF(F91&gt;=0,0,IF(F91&gt;=-eb1,Ebr*F91,-Rb)),IF(ABS(F91)&lt;=es0,Es*F91,SIGN(F91)*Rs))</f>
        <v>348.415978331268</v>
      </c>
      <c r="H91" s="0" t="n">
        <f aca="false">G91*Сетка!G64*1000</f>
        <v>109.458107791881</v>
      </c>
      <c r="I91" s="0" t="n">
        <f aca="false">H91*Сетка!F64</f>
        <v>-21.8916215583762</v>
      </c>
      <c r="J91" s="0" t="n">
        <f aca="false">H91*Сетка!E64</f>
        <v>-10.9458107791881</v>
      </c>
      <c r="K91" s="0" t="n">
        <f aca="false">IF(Сетка!B64="бетон",IF(F91&gt;=0,0,IF(F91&gt;=-eb1,Ebr,0)),IF(ABS(F91)&lt;=es0,Es,0))</f>
        <v>200000</v>
      </c>
      <c r="L91" s="0" t="n">
        <f aca="false">K91*Сетка!G64*1000</f>
        <v>62831.8530717959</v>
      </c>
      <c r="M91" s="0" t="n">
        <f aca="false">L91*Сетка!F64</f>
        <v>-12566.3706143592</v>
      </c>
      <c r="N91" s="0" t="n">
        <f aca="false">L91*Сетка!E64</f>
        <v>-6283.18530717959</v>
      </c>
      <c r="O91" s="0" t="n">
        <f aca="false">L91*Сетка!F64^2</f>
        <v>2513.27412287184</v>
      </c>
      <c r="P91" s="0" t="n">
        <f aca="false">L91*Сетка!E64*Сетка!F64</f>
        <v>1256.63706143592</v>
      </c>
      <c r="Q91" s="0" t="n">
        <f aca="false">L91*Сетка!E64^2</f>
        <v>628.318530717959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$B$3+$B$4*Сетка!F65+$B$5*Сетка!E65</f>
        <v>0.000360800488412927</v>
      </c>
      <c r="G92" s="0" t="n">
        <f aca="false">IF(Сетка!B65="бетон",IF(F92&gt;=0,0,IF(F92&gt;=-eb1,Ebr*F92,-Rb)),IF(ABS(F92)&lt;=es0,Es*F92,SIGN(F92)*Rs))</f>
        <v>72.1600976825854</v>
      </c>
      <c r="H92" s="0" t="n">
        <f aca="false">G92*Сетка!G65*1000</f>
        <v>22.6697632761932</v>
      </c>
      <c r="I92" s="0" t="n">
        <f aca="false">H92*Сетка!F65</f>
        <v>-4.53395265523864</v>
      </c>
      <c r="J92" s="0" t="n">
        <f aca="false">H92*Сетка!E65</f>
        <v>2.26697632761932</v>
      </c>
      <c r="K92" s="0" t="n">
        <f aca="false">IF(Сетка!B65="бетон",IF(F92&gt;=0,0,IF(F92&gt;=-eb1,Ebr,0)),IF(ABS(F92)&lt;=es0,Es,0))</f>
        <v>200000</v>
      </c>
      <c r="L92" s="0" t="n">
        <f aca="false">K92*Сетка!G65*1000</f>
        <v>62831.8530717959</v>
      </c>
      <c r="M92" s="0" t="n">
        <f aca="false">L92*Сетка!F65</f>
        <v>-12566.3706143592</v>
      </c>
      <c r="N92" s="0" t="n">
        <f aca="false">L92*Сетка!E65</f>
        <v>6283.18530717959</v>
      </c>
      <c r="O92" s="0" t="n">
        <f aca="false">L92*Сетка!F65^2</f>
        <v>2513.27412287184</v>
      </c>
      <c r="P92" s="0" t="n">
        <f aca="false">L92*Сетка!E65*Сетка!F65</f>
        <v>-1256.63706143592</v>
      </c>
      <c r="Q92" s="0" t="n">
        <f aca="false">L92*Сетка!E65^2</f>
        <v>628.318530717959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$B$3+$B$4*Сетка!F66+$B$5*Сетка!E66</f>
        <v>-0.000813352207350616</v>
      </c>
      <c r="G93" s="0" t="n">
        <f aca="false">IF(Сетка!B66="бетон",IF(F93&gt;=0,0,IF(F93&gt;=-eb1,Ebr*F93,-Rb)),IF(ABS(F93)&lt;=es0,Es*F93,SIGN(F93)*Rs))</f>
        <v>-162.670441470123</v>
      </c>
      <c r="H93" s="0" t="n">
        <f aca="false">G93*Сетка!G66*1000</f>
        <v>-51.1044263878747</v>
      </c>
      <c r="I93" s="0" t="n">
        <f aca="false">H93*Сетка!F66</f>
        <v>-10.2208852775749</v>
      </c>
      <c r="J93" s="0" t="n">
        <f aca="false">H93*Сетка!E66</f>
        <v>5.11044263878747</v>
      </c>
      <c r="K93" s="0" t="n">
        <f aca="false">IF(Сетка!B66="бетон",IF(F93&gt;=0,0,IF(F93&gt;=-eb1,Ebr,0)),IF(ABS(F93)&lt;=es0,Es,0))</f>
        <v>200000</v>
      </c>
      <c r="L93" s="0" t="n">
        <f aca="false">K93*Сетка!G66*1000</f>
        <v>62831.8530717959</v>
      </c>
      <c r="M93" s="0" t="n">
        <f aca="false">L93*Сетка!F66</f>
        <v>12566.3706143592</v>
      </c>
      <c r="N93" s="0" t="n">
        <f aca="false">L93*Сетка!E66</f>
        <v>-6283.18530717959</v>
      </c>
      <c r="O93" s="0" t="n">
        <f aca="false">L93*Сетка!F66^2</f>
        <v>2513.27412287184</v>
      </c>
      <c r="P93" s="0" t="n">
        <f aca="false">L93*Сетка!E66*Сетка!F66</f>
        <v>-1256.63706143592</v>
      </c>
      <c r="Q93" s="0" t="n">
        <f aca="false">L93*Сетка!E66^2</f>
        <v>628.318530717959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$B$3+$B$4*Сетка!F67+$B$5*Сетка!E67</f>
        <v>-0.00219463161059403</v>
      </c>
      <c r="G94" s="0" t="n">
        <f aca="false">IF(Сетка!B67="бетон",IF(F94&gt;=0,0,IF(F94&gt;=-eb1,Ebr*F94,-Rb)),IF(ABS(F94)&lt;=es0,Es*F94,SIGN(F94)*Rs))</f>
        <v>-435</v>
      </c>
      <c r="H94" s="0" t="n">
        <f aca="false">G94*Сетка!G67*1000</f>
        <v>-136.659280431156</v>
      </c>
      <c r="I94" s="0" t="n">
        <f aca="false">H94*Сетка!F67</f>
        <v>-27.3318560862312</v>
      </c>
      <c r="J94" s="0" t="n">
        <f aca="false">H94*Сетка!E67</f>
        <v>-13.6659280431156</v>
      </c>
      <c r="K94" s="0" t="n">
        <f aca="false">IF(Сетка!B67="бетон",IF(F94&gt;=0,0,IF(F94&gt;=-eb1,Ebr,0)),IF(ABS(F94)&lt;=es0,Es,0))</f>
        <v>0</v>
      </c>
      <c r="L94" s="0" t="n">
        <f aca="false">K94*Сетка!G67*1000</f>
        <v>0</v>
      </c>
      <c r="M94" s="0" t="n">
        <f aca="false">L94*Сетка!F67</f>
        <v>0</v>
      </c>
      <c r="N94" s="0" t="n">
        <f aca="false">L94*Сетка!E67</f>
        <v>0</v>
      </c>
      <c r="O94" s="0" t="n">
        <f aca="false">L94*Сетка!F67^2</f>
        <v>0</v>
      </c>
      <c r="P94" s="0" t="n">
        <f aca="false">L94*Сетка!E67*Сетка!F67</f>
        <v>0</v>
      </c>
      <c r="Q94" s="0" t="n">
        <f aca="false">L94*Сетка!E67^2</f>
        <v>0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-800</v>
      </c>
      <c r="I96" s="4" t="n">
        <f aca="false">SUM(I31:I94)</f>
        <v>-160</v>
      </c>
      <c r="J96" s="4" t="n">
        <f aca="false">SUM(J31:J94)</f>
        <v>-50</v>
      </c>
      <c r="K96" s="4" t="n">
        <f aca="false">SUM(K31:K94)</f>
        <v>832000</v>
      </c>
      <c r="L96" s="4" t="n">
        <f aca="false">SUM(L31:L94)</f>
        <v>768495.559215387</v>
      </c>
      <c r="M96" s="4" t="n">
        <f aca="false">SUM(M31:M94)</f>
        <v>29725.2960523075</v>
      </c>
      <c r="N96" s="4" t="n">
        <f aca="false">SUM(N31:N94)</f>
        <v>-3866.51864051293</v>
      </c>
      <c r="O96" s="4" t="n">
        <f aca="false">SUM(O31:O94)</f>
        <v>16239.8223686155</v>
      </c>
      <c r="P96" s="4" t="n">
        <f aca="false">SUM(P31:P94)</f>
        <v>-4791.01206143592</v>
      </c>
      <c r="Q96" s="4" t="n">
        <f aca="false">SUM(Q31:Q94)</f>
        <v>5751.62225882054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0" min="6" style="0" width="12"/>
    <col collapsed="false" customWidth="true" hidden="false" outlineLevel="0" max="16" min="12" style="0" width="12"/>
    <col collapsed="false" customWidth="true" hidden="false" outlineLevel="0" max="22" min="18" style="0" width="12"/>
  </cols>
  <sheetData>
    <row r="1" customFormat="false" ht="15" hidden="false" customHeight="false" outlineLevel="0" collapsed="false">
      <c r="A1" s="5" t="s">
        <v>111</v>
      </c>
    </row>
    <row r="2" customFormat="false" ht="15" hidden="false" customHeight="false" outlineLevel="0" collapsed="false">
      <c r="E2" s="4" t="s">
        <v>112</v>
      </c>
      <c r="F2" s="4" t="s">
        <v>113</v>
      </c>
      <c r="G2" s="4" t="s">
        <v>114</v>
      </c>
      <c r="I2" s="4" t="s">
        <v>115</v>
      </c>
    </row>
    <row r="3" customFormat="false" ht="15" hidden="false" customHeight="false" outlineLevel="0" collapsed="false">
      <c r="A3" s="0" t="s">
        <v>69</v>
      </c>
      <c r="B3" s="3" t="n">
        <f aca="false">Н0!B16*$B$22</f>
        <v>-0.00685507038598061</v>
      </c>
      <c r="D3" s="0" t="s">
        <v>68</v>
      </c>
      <c r="E3" s="0" t="n">
        <f aca="false">$H$96</f>
        <v>-1287.49834700171</v>
      </c>
      <c r="F3" s="0" t="n">
        <f aca="false">$B$5*N0</f>
        <v>-1369.62066388467</v>
      </c>
      <c r="G3" s="0" t="n">
        <f aca="false">E3-F3</f>
        <v>82.1223168829588</v>
      </c>
      <c r="I3" s="0" t="n">
        <f aca="false">($N$96-$H$96)/dk</f>
        <v>-238523.593751529</v>
      </c>
      <c r="J3" s="0" t="n">
        <f aca="false">($T$96-$H$96)/dk</f>
        <v>-130908.111778217</v>
      </c>
      <c r="K3" s="0" t="n">
        <f aca="false">-N0</f>
        <v>800</v>
      </c>
      <c r="N3" s="0" t="s">
        <v>116</v>
      </c>
      <c r="O3" s="0" t="n">
        <f aca="false">-G3</f>
        <v>-82.1223168829588</v>
      </c>
    </row>
    <row r="4" customFormat="false" ht="15" hidden="false" customHeight="false" outlineLevel="0" collapsed="false">
      <c r="A4" s="0" t="s">
        <v>71</v>
      </c>
      <c r="B4" s="3" t="n">
        <f aca="false">Н0!B17*$B$22</f>
        <v>-0.00654134521416453</v>
      </c>
      <c r="D4" s="0" t="s">
        <v>70</v>
      </c>
      <c r="E4" s="0" t="n">
        <f aca="false">$I$96</f>
        <v>-173.062058853271</v>
      </c>
      <c r="F4" s="0" t="n">
        <f aca="false">$B$5*Mx0</f>
        <v>-273.924132776933</v>
      </c>
      <c r="G4" s="0" t="n">
        <f aca="false">E4-F4</f>
        <v>100.862073923662</v>
      </c>
      <c r="I4" s="0" t="n">
        <f aca="false">($O$96-$I$96)/dk</f>
        <v>20045.998355539</v>
      </c>
      <c r="J4" s="0" t="n">
        <f aca="false">($U$96-$I$96)/dk</f>
        <v>-2171.75554287223</v>
      </c>
      <c r="K4" s="0" t="n">
        <f aca="false">-Mx0</f>
        <v>160</v>
      </c>
      <c r="O4" s="0" t="n">
        <f aca="false">-G4</f>
        <v>-100.862073923662</v>
      </c>
    </row>
    <row r="5" customFormat="false" ht="15" hidden="false" customHeight="false" outlineLevel="0" collapsed="false">
      <c r="A5" s="0" t="s">
        <v>117</v>
      </c>
      <c r="B5" s="3" t="n">
        <f aca="false">$B$22</f>
        <v>1.71202582985583</v>
      </c>
      <c r="D5" s="0" t="s">
        <v>72</v>
      </c>
      <c r="E5" s="0" t="n">
        <f aca="false">$J$96</f>
        <v>-42.499212462151</v>
      </c>
      <c r="F5" s="0" t="n">
        <f aca="false">$B$5*My0</f>
        <v>-85.6012914927916</v>
      </c>
      <c r="G5" s="0" t="n">
        <f aca="false">E5-F5</f>
        <v>43.1020790306406</v>
      </c>
      <c r="I5" s="0" t="n">
        <f aca="false">($P$96-$J$96)/dk</f>
        <v>-5183.75740130779</v>
      </c>
      <c r="J5" s="0" t="n">
        <f aca="false">($V$96-$J$96)/dk</f>
        <v>6867.44820294862</v>
      </c>
      <c r="K5" s="0" t="n">
        <f aca="false">-My0</f>
        <v>50</v>
      </c>
      <c r="O5" s="0" t="n">
        <f aca="false">-G5</f>
        <v>-43.1020790306406</v>
      </c>
    </row>
    <row r="6" customFormat="false" ht="15" hidden="false" customHeight="false" outlineLevel="0" collapsed="false">
      <c r="A6" s="0" t="s">
        <v>118</v>
      </c>
      <c r="B6" s="0" t="n">
        <f aca="false">-SIGN(Н0!B17)*b_sec/2</f>
        <v>0.15</v>
      </c>
      <c r="D6" s="0" t="s">
        <v>119</v>
      </c>
      <c r="G6" s="6" t="n">
        <f aca="false">SQRT(G3^2+G4^2+G5^2)/SQRT(N0^2+Mx0^2+My0^2)</f>
        <v>0.167636850395412</v>
      </c>
    </row>
    <row r="7" customFormat="false" ht="15" hidden="false" customHeight="false" outlineLevel="0" collapsed="false">
      <c r="A7" s="0" t="s">
        <v>120</v>
      </c>
      <c r="B7" s="0" t="n">
        <f aca="false">-SIGN(Н0!B16)*h_sec/2</f>
        <v>0.25</v>
      </c>
    </row>
    <row r="8" customFormat="false" ht="15" hidden="false" customHeight="false" outlineLevel="0" collapsed="false">
      <c r="A8" s="0" t="s">
        <v>121</v>
      </c>
      <c r="B8" s="0" t="n">
        <f aca="false">-eb2-B3*B7-B4*B6</f>
        <v>-0.000805030621380168</v>
      </c>
      <c r="D8" s="4" t="s">
        <v>122</v>
      </c>
      <c r="G8" s="0" t="n">
        <f aca="false">MAX(F91:F94)</f>
        <v>0.00122011797723241</v>
      </c>
    </row>
    <row r="9" customFormat="false" ht="15" hidden="false" customHeight="false" outlineLevel="0" collapsed="false">
      <c r="D9" s="0" t="s">
        <v>84</v>
      </c>
      <c r="G9" s="0" t="str">
        <f aca="false">IF(G8&lt;=es2,"выполнено","НАРУШЕНО — предел по арматуре")</f>
        <v>выполнено</v>
      </c>
    </row>
    <row r="10" customFormat="false" ht="15" hidden="false" customHeight="false" outlineLevel="0" collapsed="false">
      <c r="A10" s="4" t="s">
        <v>123</v>
      </c>
      <c r="D10" s="0" t="s">
        <v>124</v>
      </c>
      <c r="G10" s="0" t="n">
        <f aca="false">1/B5</f>
        <v>0.584103336854567</v>
      </c>
    </row>
    <row r="11" customFormat="false" ht="15" hidden="false" customHeight="false" outlineLevel="0" collapsed="false">
      <c r="A11" s="4" t="s">
        <v>76</v>
      </c>
      <c r="B11" s="0" t="n">
        <f aca="false">($I$3*($J$4*$K$5-$K$4*$J$5)-$J$3*($I$4*$K$5-$K$4*$I$5)+$K$3*($I$4*$J$5-$J$4*$I$5))</f>
        <v>628898628699.133</v>
      </c>
    </row>
    <row r="12" customFormat="false" ht="15" hidden="false" customHeight="false" outlineLevel="0" collapsed="false">
      <c r="A12" s="0" t="s">
        <v>125</v>
      </c>
      <c r="B12" s="0" t="n">
        <f aca="false">($O$3*($J$4*$K$5-$K$4*$J$5)-$J$3*($O$4*$K$5-$K$4*$O$5)+$K$3*($O$4*$J$5-$J$4*$O$5))/$B$11</f>
        <v>-0.000456770425888667</v>
      </c>
    </row>
    <row r="13" customFormat="false" ht="15" hidden="false" customHeight="false" outlineLevel="0" collapsed="false">
      <c r="A13" s="0" t="s">
        <v>126</v>
      </c>
      <c r="B13" s="0" t="n">
        <f aca="false">($I$3*($O$4*$K$5-$K$4*$O$5)-$O$3*($I$4*$K$5-$K$4*$I$5)+$K$3*($I$4*$O$5-$O$4*$I$5))/$B$11</f>
        <v>-0.00222787935716154</v>
      </c>
    </row>
    <row r="14" customFormat="false" ht="15" hidden="false" customHeight="false" outlineLevel="0" collapsed="false">
      <c r="A14" s="0" t="s">
        <v>127</v>
      </c>
      <c r="B14" s="0" t="n">
        <f aca="false">($I$3*($J$4*$O$5-$O$4*$J$5)-$J$3*($I$4*$O$5-$O$4*$I$5)+$O$3*($I$4*$J$5-$J$4*$I$5))/$B$11</f>
        <v>-0.603400400376282</v>
      </c>
    </row>
    <row r="16" customFormat="false" ht="15" hidden="false" customHeight="false" outlineLevel="0" collapsed="false">
      <c r="A16" s="4" t="s">
        <v>85</v>
      </c>
    </row>
    <row r="17" customFormat="false" ht="15" hidden="false" customHeight="false" outlineLevel="0" collapsed="false">
      <c r="A17" s="0" t="s">
        <v>87</v>
      </c>
      <c r="B17" s="6" t="n">
        <f aca="false">B3+$B$12</f>
        <v>-0.00731184081186928</v>
      </c>
    </row>
    <row r="18" customFormat="false" ht="15" hidden="false" customHeight="false" outlineLevel="0" collapsed="false">
      <c r="A18" s="0" t="s">
        <v>88</v>
      </c>
      <c r="B18" s="6" t="n">
        <f aca="false">B4+$B$13</f>
        <v>-0.00876922457132607</v>
      </c>
    </row>
    <row r="19" customFormat="false" ht="15" hidden="false" customHeight="false" outlineLevel="0" collapsed="false">
      <c r="A19" s="0" t="s">
        <v>128</v>
      </c>
      <c r="B19" s="6" t="n">
        <f aca="false">B5+$B$14</f>
        <v>1.10862542947955</v>
      </c>
    </row>
    <row r="21" customFormat="false" ht="15" hidden="false" customHeight="false" outlineLevel="0" collapsed="false">
      <c r="A21" s="4" t="s">
        <v>129</v>
      </c>
    </row>
    <row r="22" customFormat="false" ht="15" hidden="false" customHeight="false" outlineLevel="0" collapsed="false">
      <c r="A22" s="0" t="s">
        <v>130</v>
      </c>
      <c r="B22" s="0" t="n">
        <f aca="false">eb2/ABS(Н0!B15+Н0!B16*B7+Н0!B17*B6)</f>
        <v>1.71202582985583</v>
      </c>
    </row>
    <row r="29" customFormat="false" ht="15" hidden="false" customHeight="false" outlineLevel="0" collapsed="false">
      <c r="F29" s="4" t="s">
        <v>131</v>
      </c>
      <c r="L29" s="4" t="s">
        <v>132</v>
      </c>
      <c r="R29" s="4" t="s">
        <v>133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L30" s="2" t="s">
        <v>89</v>
      </c>
      <c r="M30" s="2" t="s">
        <v>90</v>
      </c>
      <c r="N30" s="2" t="s">
        <v>91</v>
      </c>
      <c r="O30" s="2" t="s">
        <v>92</v>
      </c>
      <c r="P30" s="2" t="s">
        <v>93</v>
      </c>
      <c r="R30" s="2" t="s">
        <v>89</v>
      </c>
      <c r="S30" s="2" t="s">
        <v>90</v>
      </c>
      <c r="T30" s="2" t="s">
        <v>91</v>
      </c>
      <c r="U30" s="2" t="s">
        <v>92</v>
      </c>
      <c r="V30" s="2" t="s">
        <v>93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$B$8+$B$3*Сетка!F4+$B$4*Сетка!E4</f>
        <v>0.00155502836723604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L31" s="0" t="n">
        <f aca="false">($B$8-dk*$B$7)+($B$3+dk)*Сетка!F4+$B$4*Сетка!E4</f>
        <v>0.00155027836723604</v>
      </c>
      <c r="M31" s="0" t="n">
        <f aca="false">IF(Сетка!B4="бетон",IF(L31&gt;=0,0,IF(L31&gt;=-eb1,Ebr*L31,-Rb)),IF(ABS(L31)&lt;=es0,Es*L31,SIGN(L31)*Rs))</f>
        <v>0</v>
      </c>
      <c r="N31" s="0" t="n">
        <f aca="false">M31*Сетка!G4*1000</f>
        <v>0</v>
      </c>
      <c r="O31" s="0" t="n">
        <f aca="false">N31*Сетка!F4</f>
        <v>-0</v>
      </c>
      <c r="P31" s="0" t="n">
        <f aca="false">N31*Сетка!E4</f>
        <v>-0</v>
      </c>
      <c r="R31" s="0" t="n">
        <f aca="false">($B$8-dk*$B$6)+$B$3*Сетка!F4+($B$4+dk)*Сетка!E4</f>
        <v>0.00155227836723603</v>
      </c>
      <c r="S31" s="0" t="n">
        <f aca="false">IF(Сетка!B4="бетон",IF(R31&gt;=0,0,IF(R31&gt;=-eb1,Ebr*R31,-Rb)),IF(ABS(R31)&lt;=es0,Es*R31,SIGN(R31)*Rs))</f>
        <v>0</v>
      </c>
      <c r="T31" s="0" t="n">
        <f aca="false">S31*Сетка!G4*1000</f>
        <v>0</v>
      </c>
      <c r="U31" s="0" t="n">
        <f aca="false">T31*Сетка!F4</f>
        <v>-0</v>
      </c>
      <c r="V31" s="0" t="n">
        <f aca="false">T31*Сетка!E4</f>
        <v>-0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$B$8+$B$3*Сетка!F5+$B$4*Сетка!E5</f>
        <v>0.00122796110652781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L32" s="0" t="n">
        <f aca="false">($B$8-dk*$B$7)+($B$3+dk)*Сетка!F5+$B$4*Сетка!E5</f>
        <v>0.00122321110652781</v>
      </c>
      <c r="M32" s="0" t="n">
        <f aca="false">IF(Сетка!B5="бетон",IF(L32&gt;=0,0,IF(L32&gt;=-eb1,Ebr*L32,-Rb)),IF(ABS(L32)&lt;=es0,Es*L32,SIGN(L32)*Rs))</f>
        <v>0</v>
      </c>
      <c r="N32" s="0" t="n">
        <f aca="false">M32*Сетка!G5*1000</f>
        <v>0</v>
      </c>
      <c r="O32" s="0" t="n">
        <f aca="false">N32*Сетка!F5</f>
        <v>-0</v>
      </c>
      <c r="P32" s="0" t="n">
        <f aca="false">N32*Сетка!E5</f>
        <v>-0</v>
      </c>
      <c r="R32" s="0" t="n">
        <f aca="false">($B$8-dk*$B$6)+$B$3*Сетка!F5+($B$4+dk)*Сетка!E5</f>
        <v>0.00122571110652781</v>
      </c>
      <c r="S32" s="0" t="n">
        <f aca="false">IF(Сетка!B5="бетон",IF(R32&gt;=0,0,IF(R32&gt;=-eb1,Ebr*R32,-Rb)),IF(ABS(R32)&lt;=es0,Es*R32,SIGN(R32)*Rs))</f>
        <v>0</v>
      </c>
      <c r="T32" s="0" t="n">
        <f aca="false">S32*Сетка!G5*1000</f>
        <v>0</v>
      </c>
      <c r="U32" s="0" t="n">
        <f aca="false">T32*Сетка!F5</f>
        <v>-0</v>
      </c>
      <c r="V32" s="0" t="n">
        <f aca="false">T32*Сетка!E5</f>
        <v>-0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$B$8+$B$3*Сетка!F6+$B$4*Сетка!E6</f>
        <v>0.000900893845819582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L33" s="0" t="n">
        <f aca="false">($B$8-dk*$B$7)+($B$3+dk)*Сетка!F6+$B$4*Сетка!E6</f>
        <v>0.000896143845819582</v>
      </c>
      <c r="M33" s="0" t="n">
        <f aca="false">IF(Сетка!B6="бетон",IF(L33&gt;=0,0,IF(L33&gt;=-eb1,Ebr*L33,-Rb)),IF(ABS(L33)&lt;=es0,Es*L33,SIGN(L33)*Rs))</f>
        <v>0</v>
      </c>
      <c r="N33" s="0" t="n">
        <f aca="false">M33*Сетка!G6*1000</f>
        <v>0</v>
      </c>
      <c r="O33" s="0" t="n">
        <f aca="false">N33*Сетка!F6</f>
        <v>-0</v>
      </c>
      <c r="P33" s="0" t="n">
        <f aca="false">N33*Сетка!E6</f>
        <v>-0</v>
      </c>
      <c r="R33" s="0" t="n">
        <f aca="false">($B$8-dk*$B$6)+$B$3*Сетка!F6+($B$4+dk)*Сетка!E6</f>
        <v>0.000899143845819582</v>
      </c>
      <c r="S33" s="0" t="n">
        <f aca="false">IF(Сетка!B6="бетон",IF(R33&gt;=0,0,IF(R33&gt;=-eb1,Ebr*R33,-Rb)),IF(ABS(R33)&lt;=es0,Es*R33,SIGN(R33)*Rs))</f>
        <v>0</v>
      </c>
      <c r="T33" s="0" t="n">
        <f aca="false">S33*Сетка!G6*1000</f>
        <v>0</v>
      </c>
      <c r="U33" s="0" t="n">
        <f aca="false">T33*Сетка!F6</f>
        <v>-0</v>
      </c>
      <c r="V33" s="0" t="n">
        <f aca="false">T33*Сетка!E6</f>
        <v>-0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$B$8+$B$3*Сетка!F7+$B$4*Сетка!E7</f>
        <v>0.000573826585111356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L34" s="0" t="n">
        <f aca="false">($B$8-dk*$B$7)+($B$3+dk)*Сетка!F7+$B$4*Сетка!E7</f>
        <v>0.000569076585111356</v>
      </c>
      <c r="M34" s="0" t="n">
        <f aca="false">IF(Сетка!B7="бетон",IF(L34&gt;=0,0,IF(L34&gt;=-eb1,Ebr*L34,-Rb)),IF(ABS(L34)&lt;=es0,Es*L34,SIGN(L34)*Rs))</f>
        <v>0</v>
      </c>
      <c r="N34" s="0" t="n">
        <f aca="false">M34*Сетка!G7*1000</f>
        <v>0</v>
      </c>
      <c r="O34" s="0" t="n">
        <f aca="false">N34*Сетка!F7</f>
        <v>-0</v>
      </c>
      <c r="P34" s="0" t="n">
        <f aca="false">N34*Сетка!E7</f>
        <v>0</v>
      </c>
      <c r="R34" s="0" t="n">
        <f aca="false">($B$8-dk*$B$6)+$B$3*Сетка!F7+($B$4+dk)*Сетка!E7</f>
        <v>0.000572576585111356</v>
      </c>
      <c r="S34" s="0" t="n">
        <f aca="false">IF(Сетка!B7="бетон",IF(R34&gt;=0,0,IF(R34&gt;=-eb1,Ebr*R34,-Rb)),IF(ABS(R34)&lt;=es0,Es*R34,SIGN(R34)*Rs))</f>
        <v>0</v>
      </c>
      <c r="T34" s="0" t="n">
        <f aca="false">S34*Сетка!G7*1000</f>
        <v>0</v>
      </c>
      <c r="U34" s="0" t="n">
        <f aca="false">T34*Сетка!F7</f>
        <v>-0</v>
      </c>
      <c r="V34" s="0" t="n">
        <f aca="false">T34*Сетка!E7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$B$8+$B$3*Сетка!F8+$B$4*Сетка!E8</f>
        <v>0.000246759324403129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L35" s="0" t="n">
        <f aca="false">($B$8-dk*$B$7)+($B$3+dk)*Сетка!F8+$B$4*Сетка!E8</f>
        <v>0.00024200932440313</v>
      </c>
      <c r="M35" s="0" t="n">
        <f aca="false">IF(Сетка!B8="бетон",IF(L35&gt;=0,0,IF(L35&gt;=-eb1,Ebr*L35,-Rb)),IF(ABS(L35)&lt;=es0,Es*L35,SIGN(L35)*Rs))</f>
        <v>0</v>
      </c>
      <c r="N35" s="0" t="n">
        <f aca="false">M35*Сетка!G8*1000</f>
        <v>0</v>
      </c>
      <c r="O35" s="0" t="n">
        <f aca="false">N35*Сетка!F8</f>
        <v>-0</v>
      </c>
      <c r="P35" s="0" t="n">
        <f aca="false">N35*Сетка!E8</f>
        <v>0</v>
      </c>
      <c r="R35" s="0" t="n">
        <f aca="false">($B$8-dk*$B$6)+$B$3*Сетка!F8+($B$4+dk)*Сетка!E8</f>
        <v>0.000246009324403129</v>
      </c>
      <c r="S35" s="0" t="n">
        <f aca="false">IF(Сетка!B8="бетон",IF(R35&gt;=0,0,IF(R35&gt;=-eb1,Ebr*R35,-Rb)),IF(ABS(R35)&lt;=es0,Es*R35,SIGN(R35)*Rs))</f>
        <v>0</v>
      </c>
      <c r="T35" s="0" t="n">
        <f aca="false">S35*Сетка!G8*1000</f>
        <v>0</v>
      </c>
      <c r="U35" s="0" t="n">
        <f aca="false">T35*Сетка!F8</f>
        <v>-0</v>
      </c>
      <c r="V35" s="0" t="n">
        <f aca="false">T35*Сетка!E8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$B$8+$B$3*Сетка!F9+$B$4*Сетка!E9</f>
        <v>-8.03079363050969E-005</v>
      </c>
      <c r="G36" s="0" t="n">
        <f aca="false">IF(Сетка!B9="бетон",IF(F36&gt;=0,0,IF(F36&gt;=-eb1,Ebr*F36,-Rb)),IF(ABS(F36)&lt;=es0,Es*F36,SIGN(F36)*Rs))</f>
        <v>-0.77631005094927</v>
      </c>
      <c r="H36" s="0" t="n">
        <f aca="false">G36*Сетка!G9*1000</f>
        <v>-1.94077512737317</v>
      </c>
      <c r="I36" s="0" t="n">
        <f aca="false">H36*Сетка!F9</f>
        <v>0.436674403658964</v>
      </c>
      <c r="J36" s="0" t="n">
        <f aca="false">H36*Сетка!E9</f>
        <v>-0.242596890921647</v>
      </c>
      <c r="L36" s="0" t="n">
        <f aca="false">($B$8-dk*$B$7)+($B$3+dk)*Сетка!F9+$B$4*Сетка!E9</f>
        <v>-8.50579363050968E-005</v>
      </c>
      <c r="M36" s="0" t="n">
        <f aca="false">IF(Сетка!B9="бетон",IF(L36&gt;=0,0,IF(L36&gt;=-eb1,Ebr*L36,-Rb)),IF(ABS(L36)&lt;=es0,Es*L36,SIGN(L36)*Rs))</f>
        <v>-0.822226717615935</v>
      </c>
      <c r="N36" s="0" t="n">
        <f aca="false">M36*Сетка!G9*1000</f>
        <v>-2.05556679403984</v>
      </c>
      <c r="O36" s="0" t="n">
        <f aca="false">N36*Сетка!F9</f>
        <v>0.462502528658963</v>
      </c>
      <c r="P36" s="0" t="n">
        <f aca="false">N36*Сетка!E9</f>
        <v>-0.25694584925498</v>
      </c>
      <c r="R36" s="0" t="n">
        <f aca="false">($B$8-dk*$B$6)+$B$3*Сетка!F9+($B$4+dk)*Сетка!E9</f>
        <v>-8.05579363050969E-005</v>
      </c>
      <c r="S36" s="0" t="n">
        <f aca="false">IF(Сетка!B9="бетон",IF(R36&gt;=0,0,IF(R36&gt;=-eb1,Ebr*R36,-Rb)),IF(ABS(R36)&lt;=es0,Es*R36,SIGN(R36)*Rs))</f>
        <v>-0.778726717615937</v>
      </c>
      <c r="T36" s="0" t="n">
        <f aca="false">S36*Сетка!G9*1000</f>
        <v>-1.94681679403984</v>
      </c>
      <c r="U36" s="0" t="n">
        <f aca="false">T36*Сетка!F9</f>
        <v>0.438033778658964</v>
      </c>
      <c r="V36" s="0" t="n">
        <f aca="false">T36*Сетка!E9</f>
        <v>-0.24335209925498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$B$8+$B$3*Сетка!F10+$B$4*Сетка!E10</f>
        <v>0.001212274847937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L37" s="0" t="n">
        <f aca="false">($B$8-dk*$B$7)+($B$3+dk)*Сетка!F10+$B$4*Сетка!E10</f>
        <v>0.001208024847937</v>
      </c>
      <c r="M37" s="0" t="n">
        <f aca="false">IF(Сетка!B10="бетон",IF(L37&gt;=0,0,IF(L37&gt;=-eb1,Ebr*L37,-Rb)),IF(ABS(L37)&lt;=es0,Es*L37,SIGN(L37)*Rs))</f>
        <v>0</v>
      </c>
      <c r="N37" s="0" t="n">
        <f aca="false">M37*Сетка!G10*1000</f>
        <v>0</v>
      </c>
      <c r="O37" s="0" t="n">
        <f aca="false">N37*Сетка!F10</f>
        <v>-0</v>
      </c>
      <c r="P37" s="0" t="n">
        <f aca="false">N37*Сетка!E10</f>
        <v>-0</v>
      </c>
      <c r="R37" s="0" t="n">
        <f aca="false">($B$8-dk*$B$6)+$B$3*Сетка!F10+($B$4+dk)*Сетка!E10</f>
        <v>0.001209524847937</v>
      </c>
      <c r="S37" s="0" t="n">
        <f aca="false">IF(Сетка!B10="бетон",IF(R37&gt;=0,0,IF(R37&gt;=-eb1,Ebr*R37,-Rb)),IF(ABS(R37)&lt;=es0,Es*R37,SIGN(R37)*Rs))</f>
        <v>0</v>
      </c>
      <c r="T37" s="0" t="n">
        <f aca="false">S37*Сетка!G10*1000</f>
        <v>0</v>
      </c>
      <c r="U37" s="0" t="n">
        <f aca="false">T37*Сетка!F10</f>
        <v>-0</v>
      </c>
      <c r="V37" s="0" t="n">
        <f aca="false">T37*Сетка!E10</f>
        <v>-0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$B$8+$B$3*Сетка!F11+$B$4*Сетка!E11</f>
        <v>0.000885207587228778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L38" s="0" t="n">
        <f aca="false">($B$8-dk*$B$7)+($B$3+dk)*Сетка!F11+$B$4*Сетка!E11</f>
        <v>0.000880957587228778</v>
      </c>
      <c r="M38" s="0" t="n">
        <f aca="false">IF(Сетка!B11="бетон",IF(L38&gt;=0,0,IF(L38&gt;=-eb1,Ebr*L38,-Rb)),IF(ABS(L38)&lt;=es0,Es*L38,SIGN(L38)*Rs))</f>
        <v>0</v>
      </c>
      <c r="N38" s="0" t="n">
        <f aca="false">M38*Сетка!G11*1000</f>
        <v>0</v>
      </c>
      <c r="O38" s="0" t="n">
        <f aca="false">N38*Сетка!F11</f>
        <v>-0</v>
      </c>
      <c r="P38" s="0" t="n">
        <f aca="false">N38*Сетка!E11</f>
        <v>-0</v>
      </c>
      <c r="R38" s="0" t="n">
        <f aca="false">($B$8-dk*$B$6)+$B$3*Сетка!F11+($B$4+dk)*Сетка!E11</f>
        <v>0.000882957587228778</v>
      </c>
      <c r="S38" s="0" t="n">
        <f aca="false">IF(Сетка!B11="бетон",IF(R38&gt;=0,0,IF(R38&gt;=-eb1,Ebr*R38,-Rb)),IF(ABS(R38)&lt;=es0,Es*R38,SIGN(R38)*Rs))</f>
        <v>0</v>
      </c>
      <c r="T38" s="0" t="n">
        <f aca="false">S38*Сетка!G11*1000</f>
        <v>0</v>
      </c>
      <c r="U38" s="0" t="n">
        <f aca="false">T38*Сетка!F11</f>
        <v>-0</v>
      </c>
      <c r="V38" s="0" t="n">
        <f aca="false">T38*Сетка!E11</f>
        <v>-0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$B$8+$B$3*Сетка!F12+$B$4*Сетка!E12</f>
        <v>0.000558140326520551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L39" s="0" t="n">
        <f aca="false">($B$8-dk*$B$7)+($B$3+dk)*Сетка!F12+$B$4*Сетка!E12</f>
        <v>0.000553890326520552</v>
      </c>
      <c r="M39" s="0" t="n">
        <f aca="false">IF(Сетка!B12="бетон",IF(L39&gt;=0,0,IF(L39&gt;=-eb1,Ebr*L39,-Rb)),IF(ABS(L39)&lt;=es0,Es*L39,SIGN(L39)*Rs))</f>
        <v>0</v>
      </c>
      <c r="N39" s="0" t="n">
        <f aca="false">M39*Сетка!G12*1000</f>
        <v>0</v>
      </c>
      <c r="O39" s="0" t="n">
        <f aca="false">N39*Сетка!F12</f>
        <v>-0</v>
      </c>
      <c r="P39" s="0" t="n">
        <f aca="false">N39*Сетка!E12</f>
        <v>-0</v>
      </c>
      <c r="R39" s="0" t="n">
        <f aca="false">($B$8-dk*$B$6)+$B$3*Сетка!F12+($B$4+dk)*Сетка!E12</f>
        <v>0.000556390326520551</v>
      </c>
      <c r="S39" s="0" t="n">
        <f aca="false">IF(Сетка!B12="бетон",IF(R39&gt;=0,0,IF(R39&gt;=-eb1,Ebr*R39,-Rb)),IF(ABS(R39)&lt;=es0,Es*R39,SIGN(R39)*Rs))</f>
        <v>0</v>
      </c>
      <c r="T39" s="0" t="n">
        <f aca="false">S39*Сетка!G12*1000</f>
        <v>0</v>
      </c>
      <c r="U39" s="0" t="n">
        <f aca="false">T39*Сетка!F12</f>
        <v>-0</v>
      </c>
      <c r="V39" s="0" t="n">
        <f aca="false">T39*Сетка!E12</f>
        <v>-0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$B$8+$B$3*Сетка!F13+$B$4*Сетка!E13</f>
        <v>0.000231073065812325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L40" s="0" t="n">
        <f aca="false">($B$8-dk*$B$7)+($B$3+dk)*Сетка!F13+$B$4*Сетка!E13</f>
        <v>0.000226823065812325</v>
      </c>
      <c r="M40" s="0" t="n">
        <f aca="false">IF(Сетка!B13="бетон",IF(L40&gt;=0,0,IF(L40&gt;=-eb1,Ebr*L40,-Rb)),IF(ABS(L40)&lt;=es0,Es*L40,SIGN(L40)*Rs))</f>
        <v>0</v>
      </c>
      <c r="N40" s="0" t="n">
        <f aca="false">M40*Сетка!G13*1000</f>
        <v>0</v>
      </c>
      <c r="O40" s="0" t="n">
        <f aca="false">N40*Сетка!F13</f>
        <v>-0</v>
      </c>
      <c r="P40" s="0" t="n">
        <f aca="false">N40*Сетка!E13</f>
        <v>0</v>
      </c>
      <c r="R40" s="0" t="n">
        <f aca="false">($B$8-dk*$B$6)+$B$3*Сетка!F13+($B$4+dk)*Сетка!E13</f>
        <v>0.000229823065812325</v>
      </c>
      <c r="S40" s="0" t="n">
        <f aca="false">IF(Сетка!B13="бетон",IF(R40&gt;=0,0,IF(R40&gt;=-eb1,Ebr*R40,-Rb)),IF(ABS(R40)&lt;=es0,Es*R40,SIGN(R40)*Rs))</f>
        <v>0</v>
      </c>
      <c r="T40" s="0" t="n">
        <f aca="false">S40*Сетка!G13*1000</f>
        <v>0</v>
      </c>
      <c r="U40" s="0" t="n">
        <f aca="false">T40*Сетка!F13</f>
        <v>-0</v>
      </c>
      <c r="V40" s="0" t="n">
        <f aca="false">T40*Сетка!E13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$B$8+$B$3*Сетка!F14+$B$4*Сетка!E14</f>
        <v>-9.59941948959014E-005</v>
      </c>
      <c r="G41" s="0" t="n">
        <f aca="false">IF(Сетка!B14="бетон",IF(F41&gt;=0,0,IF(F41&gt;=-eb1,Ebr*F41,-Rb)),IF(ABS(F41)&lt;=es0,Es*F41,SIGN(F41)*Rs))</f>
        <v>-0.927943883993713</v>
      </c>
      <c r="H41" s="0" t="n">
        <f aca="false">G41*Сетка!G14*1000</f>
        <v>-2.31985970998428</v>
      </c>
      <c r="I41" s="0" t="n">
        <f aca="false">H41*Сетка!F14</f>
        <v>0.405975449247249</v>
      </c>
      <c r="J41" s="0" t="n">
        <f aca="false">H41*Сетка!E14</f>
        <v>-0.173989478248821</v>
      </c>
      <c r="L41" s="0" t="n">
        <f aca="false">($B$8-dk*$B$7)+($B$3+dk)*Сетка!F14+$B$4*Сетка!E14</f>
        <v>-0.000100244194895901</v>
      </c>
      <c r="M41" s="0" t="n">
        <f aca="false">IF(Сетка!B14="бетон",IF(L41&gt;=0,0,IF(L41&gt;=-eb1,Ebr*L41,-Rb)),IF(ABS(L41)&lt;=es0,Es*L41,SIGN(L41)*Rs))</f>
        <v>-0.969027217327044</v>
      </c>
      <c r="N41" s="0" t="n">
        <f aca="false">M41*Сетка!G14*1000</f>
        <v>-2.42256804331761</v>
      </c>
      <c r="O41" s="0" t="n">
        <f aca="false">N41*Сетка!F14</f>
        <v>0.423949407580582</v>
      </c>
      <c r="P41" s="0" t="n">
        <f aca="false">N41*Сетка!E14</f>
        <v>-0.181692603248821</v>
      </c>
      <c r="R41" s="0" t="n">
        <f aca="false">($B$8-dk*$B$6)+$B$3*Сетка!F14+($B$4+dk)*Сетка!E14</f>
        <v>-9.67441948959014E-005</v>
      </c>
      <c r="S41" s="0" t="n">
        <f aca="false">IF(Сетка!B14="бетон",IF(R41&gt;=0,0,IF(R41&gt;=-eb1,Ebr*R41,-Rb)),IF(ABS(R41)&lt;=es0,Es*R41,SIGN(R41)*Rs))</f>
        <v>-0.935193883993713</v>
      </c>
      <c r="T41" s="0" t="n">
        <f aca="false">S41*Сетка!G14*1000</f>
        <v>-2.33798470998428</v>
      </c>
      <c r="U41" s="0" t="n">
        <f aca="false">T41*Сетка!F14</f>
        <v>0.409147324247249</v>
      </c>
      <c r="V41" s="0" t="n">
        <f aca="false">T41*Сетка!E14</f>
        <v>-0.175348853248821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$B$8+$B$3*Сетка!F15+$B$4*Сетка!E15</f>
        <v>-0.000423061455604128</v>
      </c>
      <c r="G42" s="0" t="n">
        <f aca="false">IF(Сетка!B15="бетон",IF(F42&gt;=0,0,IF(F42&gt;=-eb1,Ebr*F42,-Rb)),IF(ABS(F42)&lt;=es0,Es*F42,SIGN(F42)*Rs))</f>
        <v>-4.0895940708399</v>
      </c>
      <c r="H42" s="0" t="n">
        <f aca="false">G42*Сетка!G15*1000</f>
        <v>-10.2239851770997</v>
      </c>
      <c r="I42" s="0" t="n">
        <f aca="false">H42*Сетка!F15</f>
        <v>1.78919740599246</v>
      </c>
      <c r="J42" s="0" t="n">
        <f aca="false">H42*Сетка!E15</f>
        <v>-1.27799814713747</v>
      </c>
      <c r="L42" s="0" t="n">
        <f aca="false">($B$8-dk*$B$7)+($B$3+dk)*Сетка!F15+$B$4*Сетка!E15</f>
        <v>-0.000427311455604127</v>
      </c>
      <c r="M42" s="0" t="n">
        <f aca="false">IF(Сетка!B15="бетон",IF(L42&gt;=0,0,IF(L42&gt;=-eb1,Ebr*L42,-Rb)),IF(ABS(L42)&lt;=es0,Es*L42,SIGN(L42)*Rs))</f>
        <v>-4.13067740417323</v>
      </c>
      <c r="N42" s="0" t="n">
        <f aca="false">M42*Сетка!G15*1000</f>
        <v>-10.3266935104331</v>
      </c>
      <c r="O42" s="0" t="n">
        <f aca="false">N42*Сетка!F15</f>
        <v>1.80717136432579</v>
      </c>
      <c r="P42" s="0" t="n">
        <f aca="false">N42*Сетка!E15</f>
        <v>-1.29083668880413</v>
      </c>
      <c r="R42" s="0" t="n">
        <f aca="false">($B$8-dk*$B$6)+$B$3*Сетка!F15+($B$4+dk)*Сетка!E15</f>
        <v>-0.000423311455604128</v>
      </c>
      <c r="S42" s="0" t="n">
        <f aca="false">IF(Сетка!B15="бетон",IF(R42&gt;=0,0,IF(R42&gt;=-eb1,Ebr*R42,-Rb)),IF(ABS(R42)&lt;=es0,Es*R42,SIGN(R42)*Rs))</f>
        <v>-4.09201073750657</v>
      </c>
      <c r="T42" s="0" t="n">
        <f aca="false">S42*Сетка!G15*1000</f>
        <v>-10.2300268437664</v>
      </c>
      <c r="U42" s="0" t="n">
        <f aca="false">T42*Сетка!F15</f>
        <v>1.79025469765912</v>
      </c>
      <c r="V42" s="0" t="n">
        <f aca="false">T42*Сетка!E15</f>
        <v>-1.2787533554708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$B$8+$B$3*Сетка!F16+$B$4*Сетка!E16</f>
        <v>0.000869521328637974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L43" s="0" t="n">
        <f aca="false">($B$8-dk*$B$7)+($B$3+dk)*Сетка!F16+$B$4*Сетка!E16</f>
        <v>0.000865771328637974</v>
      </c>
      <c r="M43" s="0" t="n">
        <f aca="false">IF(Сетка!B16="бетон",IF(L43&gt;=0,0,IF(L43&gt;=-eb1,Ebr*L43,-Rb)),IF(ABS(L43)&lt;=es0,Es*L43,SIGN(L43)*Rs))</f>
        <v>0</v>
      </c>
      <c r="N43" s="0" t="n">
        <f aca="false">M43*Сетка!G16*1000</f>
        <v>0</v>
      </c>
      <c r="O43" s="0" t="n">
        <f aca="false">N43*Сетка!F16</f>
        <v>-0</v>
      </c>
      <c r="P43" s="0" t="n">
        <f aca="false">N43*Сетка!E16</f>
        <v>-0</v>
      </c>
      <c r="R43" s="0" t="n">
        <f aca="false">($B$8-dk*$B$6)+$B$3*Сетка!F16+($B$4+dk)*Сетка!E16</f>
        <v>0.000866771328637974</v>
      </c>
      <c r="S43" s="0" t="n">
        <f aca="false">IF(Сетка!B16="бетон",IF(R43&gt;=0,0,IF(R43&gt;=-eb1,Ebr*R43,-Rb)),IF(ABS(R43)&lt;=es0,Es*R43,SIGN(R43)*Rs))</f>
        <v>0</v>
      </c>
      <c r="T43" s="0" t="n">
        <f aca="false">S43*Сетка!G16*1000</f>
        <v>0</v>
      </c>
      <c r="U43" s="0" t="n">
        <f aca="false">T43*Сетка!F16</f>
        <v>-0</v>
      </c>
      <c r="V43" s="0" t="n">
        <f aca="false">T43*Сетка!E16</f>
        <v>-0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$B$8+$B$3*Сетка!F17+$B$4*Сетка!E17</f>
        <v>0.000542454067929747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L44" s="0" t="n">
        <f aca="false">($B$8-dk*$B$7)+($B$3+dk)*Сетка!F17+$B$4*Сетка!E17</f>
        <v>0.000538704067929747</v>
      </c>
      <c r="M44" s="0" t="n">
        <f aca="false">IF(Сетка!B17="бетон",IF(L44&gt;=0,0,IF(L44&gt;=-eb1,Ebr*L44,-Rb)),IF(ABS(L44)&lt;=es0,Es*L44,SIGN(L44)*Rs))</f>
        <v>0</v>
      </c>
      <c r="N44" s="0" t="n">
        <f aca="false">M44*Сетка!G17*1000</f>
        <v>0</v>
      </c>
      <c r="O44" s="0" t="n">
        <f aca="false">N44*Сетка!F17</f>
        <v>-0</v>
      </c>
      <c r="P44" s="0" t="n">
        <f aca="false">N44*Сетка!E17</f>
        <v>-0</v>
      </c>
      <c r="R44" s="0" t="n">
        <f aca="false">($B$8-dk*$B$6)+$B$3*Сетка!F17+($B$4+dk)*Сетка!E17</f>
        <v>0.000540204067929747</v>
      </c>
      <c r="S44" s="0" t="n">
        <f aca="false">IF(Сетка!B17="бетон",IF(R44&gt;=0,0,IF(R44&gt;=-eb1,Ebr*R44,-Rb)),IF(ABS(R44)&lt;=es0,Es*R44,SIGN(R44)*Rs))</f>
        <v>0</v>
      </c>
      <c r="T44" s="0" t="n">
        <f aca="false">S44*Сетка!G17*1000</f>
        <v>0</v>
      </c>
      <c r="U44" s="0" t="n">
        <f aca="false">T44*Сетка!F17</f>
        <v>-0</v>
      </c>
      <c r="V44" s="0" t="n">
        <f aca="false">T44*Сетка!E17</f>
        <v>-0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$B$8+$B$3*Сетка!F18+$B$4*Сетка!E18</f>
        <v>0.000215386807221521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L45" s="0" t="n">
        <f aca="false">($B$8-dk*$B$7)+($B$3+dk)*Сетка!F18+$B$4*Сетка!E18</f>
        <v>0.000211636807221521</v>
      </c>
      <c r="M45" s="0" t="n">
        <f aca="false">IF(Сетка!B18="бетон",IF(L45&gt;=0,0,IF(L45&gt;=-eb1,Ebr*L45,-Rb)),IF(ABS(L45)&lt;=es0,Es*L45,SIGN(L45)*Rs))</f>
        <v>0</v>
      </c>
      <c r="N45" s="0" t="n">
        <f aca="false">M45*Сетка!G18*1000</f>
        <v>0</v>
      </c>
      <c r="O45" s="0" t="n">
        <f aca="false">N45*Сетка!F18</f>
        <v>-0</v>
      </c>
      <c r="P45" s="0" t="n">
        <f aca="false">N45*Сетка!E18</f>
        <v>-0</v>
      </c>
      <c r="R45" s="0" t="n">
        <f aca="false">($B$8-dk*$B$6)+$B$3*Сетка!F18+($B$4+dk)*Сетка!E18</f>
        <v>0.000213636807221521</v>
      </c>
      <c r="S45" s="0" t="n">
        <f aca="false">IF(Сетка!B18="бетон",IF(R45&gt;=0,0,IF(R45&gt;=-eb1,Ebr*R45,-Rb)),IF(ABS(R45)&lt;=es0,Es*R45,SIGN(R45)*Rs))</f>
        <v>0</v>
      </c>
      <c r="T45" s="0" t="n">
        <f aca="false">S45*Сетка!G18*1000</f>
        <v>0</v>
      </c>
      <c r="U45" s="0" t="n">
        <f aca="false">T45*Сетка!F18</f>
        <v>-0</v>
      </c>
      <c r="V45" s="0" t="n">
        <f aca="false">T45*Сетка!E18</f>
        <v>-0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$B$8+$B$3*Сетка!F19+$B$4*Сетка!E19</f>
        <v>-0.000111680453486705</v>
      </c>
      <c r="G46" s="0" t="n">
        <f aca="false">IF(Сетка!B19="бетон",IF(F46&gt;=0,0,IF(F46&gt;=-eb1,Ebr*F46,-Rb)),IF(ABS(F46)&lt;=es0,Es*F46,SIGN(F46)*Rs))</f>
        <v>-1.07957771703815</v>
      </c>
      <c r="H46" s="0" t="n">
        <f aca="false">G46*Сетка!G19*1000</f>
        <v>-2.69894429259538</v>
      </c>
      <c r="I46" s="0" t="n">
        <f aca="false">H46*Сетка!F19</f>
        <v>0.337368036574422</v>
      </c>
      <c r="J46" s="0" t="n">
        <f aca="false">H46*Сетка!E19</f>
        <v>-0.0674736073148845</v>
      </c>
      <c r="L46" s="0" t="n">
        <f aca="false">($B$8-dk*$B$7)+($B$3+dk)*Сетка!F19+$B$4*Сетка!E19</f>
        <v>-0.000115430453486705</v>
      </c>
      <c r="M46" s="0" t="n">
        <f aca="false">IF(Сетка!B19="бетон",IF(L46&gt;=0,0,IF(L46&gt;=-eb1,Ebr*L46,-Rb)),IF(ABS(L46)&lt;=es0,Es*L46,SIGN(L46)*Rs))</f>
        <v>-1.11582771703815</v>
      </c>
      <c r="N46" s="0" t="n">
        <f aca="false">M46*Сетка!G19*1000</f>
        <v>-2.78956929259538</v>
      </c>
      <c r="O46" s="0" t="n">
        <f aca="false">N46*Сетка!F19</f>
        <v>0.348696161574422</v>
      </c>
      <c r="P46" s="0" t="n">
        <f aca="false">N46*Сетка!E19</f>
        <v>-0.0697392323148844</v>
      </c>
      <c r="R46" s="0" t="n">
        <f aca="false">($B$8-dk*$B$6)+$B$3*Сетка!F19+($B$4+dk)*Сетка!E19</f>
        <v>-0.000112930453486705</v>
      </c>
      <c r="S46" s="0" t="n">
        <f aca="false">IF(Сетка!B19="бетон",IF(R46&gt;=0,0,IF(R46&gt;=-eb1,Ebr*R46,-Rb)),IF(ABS(R46)&lt;=es0,Es*R46,SIGN(R46)*Rs))</f>
        <v>-1.09166105037149</v>
      </c>
      <c r="T46" s="0" t="n">
        <f aca="false">S46*Сетка!G19*1000</f>
        <v>-2.72915262592871</v>
      </c>
      <c r="U46" s="0" t="n">
        <f aca="false">T46*Сетка!F19</f>
        <v>0.341144078241089</v>
      </c>
      <c r="V46" s="0" t="n">
        <f aca="false">T46*Сетка!E19</f>
        <v>-0.0682288156482178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$B$8+$B$3*Сетка!F20+$B$4*Сетка!E20</f>
        <v>-0.000438747714194932</v>
      </c>
      <c r="G47" s="0" t="n">
        <f aca="false">IF(Сетка!B20="бетон",IF(F47&gt;=0,0,IF(F47&gt;=-eb1,Ebr*F47,-Rb)),IF(ABS(F47)&lt;=es0,Es*F47,SIGN(F47)*Rs))</f>
        <v>-4.24122790388434</v>
      </c>
      <c r="H47" s="0" t="n">
        <f aca="false">G47*Сетка!G20*1000</f>
        <v>-10.6030697597108</v>
      </c>
      <c r="I47" s="0" t="n">
        <f aca="false">H47*Сетка!F20</f>
        <v>1.32538371996386</v>
      </c>
      <c r="J47" s="0" t="n">
        <f aca="false">H47*Сетка!E20</f>
        <v>-0.795230231978313</v>
      </c>
      <c r="L47" s="0" t="n">
        <f aca="false">($B$8-dk*$B$7)+($B$3+dk)*Сетка!F20+$B$4*Сетка!E20</f>
        <v>-0.000442497714194932</v>
      </c>
      <c r="M47" s="0" t="n">
        <f aca="false">IF(Сетка!B20="бетон",IF(L47&gt;=0,0,IF(L47&gt;=-eb1,Ebr*L47,-Rb)),IF(ABS(L47)&lt;=es0,Es*L47,SIGN(L47)*Rs))</f>
        <v>-4.27747790388434</v>
      </c>
      <c r="N47" s="0" t="n">
        <f aca="false">M47*Сетка!G20*1000</f>
        <v>-10.6936947597108</v>
      </c>
      <c r="O47" s="0" t="n">
        <f aca="false">N47*Сетка!F20</f>
        <v>1.33671184496386</v>
      </c>
      <c r="P47" s="0" t="n">
        <f aca="false">N47*Сетка!E20</f>
        <v>-0.802027106978313</v>
      </c>
      <c r="R47" s="0" t="n">
        <f aca="false">($B$8-dk*$B$6)+$B$3*Сетка!F20+($B$4+dk)*Сетка!E20</f>
        <v>-0.000439497714194932</v>
      </c>
      <c r="S47" s="0" t="n">
        <f aca="false">IF(Сетка!B20="бетон",IF(R47&gt;=0,0,IF(R47&gt;=-eb1,Ebr*R47,-Rb)),IF(ABS(R47)&lt;=es0,Es*R47,SIGN(R47)*Rs))</f>
        <v>-4.24847790388434</v>
      </c>
      <c r="T47" s="0" t="n">
        <f aca="false">S47*Сетка!G20*1000</f>
        <v>-10.6211947597108</v>
      </c>
      <c r="U47" s="0" t="n">
        <f aca="false">T47*Сетка!F20</f>
        <v>1.32764934496386</v>
      </c>
      <c r="V47" s="0" t="n">
        <f aca="false">T47*Сетка!E20</f>
        <v>-0.796589606978313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$B$8+$B$3*Сетка!F21+$B$4*Сетка!E21</f>
        <v>-0.000765814974903158</v>
      </c>
      <c r="G48" s="0" t="n">
        <f aca="false">IF(Сетка!B21="бетон",IF(F48&gt;=0,0,IF(F48&gt;=-eb1,Ebr*F48,-Rb)),IF(ABS(F48)&lt;=es0,Es*F48,SIGN(F48)*Rs))</f>
        <v>-7.40287809073053</v>
      </c>
      <c r="H48" s="0" t="n">
        <f aca="false">G48*Сетка!G21*1000</f>
        <v>-18.5071952268263</v>
      </c>
      <c r="I48" s="0" t="n">
        <f aca="false">H48*Сетка!F21</f>
        <v>2.31339940335329</v>
      </c>
      <c r="J48" s="0" t="n">
        <f aca="false">H48*Сетка!E21</f>
        <v>-2.31339940335329</v>
      </c>
      <c r="L48" s="0" t="n">
        <f aca="false">($B$8-dk*$B$7)+($B$3+dk)*Сетка!F21+$B$4*Сетка!E21</f>
        <v>-0.000769564974903158</v>
      </c>
      <c r="M48" s="0" t="n">
        <f aca="false">IF(Сетка!B21="бетон",IF(L48&gt;=0,0,IF(L48&gt;=-eb1,Ebr*L48,-Rb)),IF(ABS(L48)&lt;=es0,Es*L48,SIGN(L48)*Rs))</f>
        <v>-7.43912809073053</v>
      </c>
      <c r="N48" s="0" t="n">
        <f aca="false">M48*Сетка!G21*1000</f>
        <v>-18.5978202268263</v>
      </c>
      <c r="O48" s="0" t="n">
        <f aca="false">N48*Сетка!F21</f>
        <v>2.32472752835329</v>
      </c>
      <c r="P48" s="0" t="n">
        <f aca="false">N48*Сетка!E21</f>
        <v>-2.32472752835329</v>
      </c>
      <c r="R48" s="0" t="n">
        <f aca="false">($B$8-dk*$B$6)+$B$3*Сетка!F21+($B$4+dk)*Сетка!E21</f>
        <v>-0.000766064974903158</v>
      </c>
      <c r="S48" s="0" t="n">
        <f aca="false">IF(Сетка!B21="бетон",IF(R48&gt;=0,0,IF(R48&gt;=-eb1,Ebr*R48,-Rb)),IF(ABS(R48)&lt;=es0,Es*R48,SIGN(R48)*Rs))</f>
        <v>-7.40529475739719</v>
      </c>
      <c r="T48" s="0" t="n">
        <f aca="false">S48*Сетка!G21*1000</f>
        <v>-18.513236893493</v>
      </c>
      <c r="U48" s="0" t="n">
        <f aca="false">T48*Сетка!F21</f>
        <v>2.31415461168662</v>
      </c>
      <c r="V48" s="0" t="n">
        <f aca="false">T48*Сетка!E21</f>
        <v>-2.31415461168662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$B$8+$B$3*Сетка!F22+$B$4*Сетка!E22</f>
        <v>0.000526767809338943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L49" s="0" t="n">
        <f aca="false">($B$8-dk*$B$7)+($B$3+dk)*Сетка!F22+$B$4*Сетка!E22</f>
        <v>0.000523517809338943</v>
      </c>
      <c r="M49" s="0" t="n">
        <f aca="false">IF(Сетка!B22="бетон",IF(L49&gt;=0,0,IF(L49&gt;=-eb1,Ebr*L49,-Rb)),IF(ABS(L49)&lt;=es0,Es*L49,SIGN(L49)*Rs))</f>
        <v>0</v>
      </c>
      <c r="N49" s="0" t="n">
        <f aca="false">M49*Сетка!G22*1000</f>
        <v>0</v>
      </c>
      <c r="O49" s="0" t="n">
        <f aca="false">N49*Сетка!F22</f>
        <v>-0</v>
      </c>
      <c r="P49" s="0" t="n">
        <f aca="false">N49*Сетка!E22</f>
        <v>-0</v>
      </c>
      <c r="R49" s="0" t="n">
        <f aca="false">($B$8-dk*$B$6)+$B$3*Сетка!F22+($B$4+dk)*Сетка!E22</f>
        <v>0.000524017809338943</v>
      </c>
      <c r="S49" s="0" t="n">
        <f aca="false">IF(Сетка!B22="бетон",IF(R49&gt;=0,0,IF(R49&gt;=-eb1,Ebr*R49,-Rb)),IF(ABS(R49)&lt;=es0,Es*R49,SIGN(R49)*Rs))</f>
        <v>0</v>
      </c>
      <c r="T49" s="0" t="n">
        <f aca="false">S49*Сетка!G22*1000</f>
        <v>0</v>
      </c>
      <c r="U49" s="0" t="n">
        <f aca="false">T49*Сетка!F22</f>
        <v>-0</v>
      </c>
      <c r="V49" s="0" t="n">
        <f aca="false">T49*Сетка!E22</f>
        <v>-0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$B$8+$B$3*Сетка!F23+$B$4*Сетка!E23</f>
        <v>0.000199700548630717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L50" s="0" t="n">
        <f aca="false">($B$8-dk*$B$7)+($B$3+dk)*Сетка!F23+$B$4*Сетка!E23</f>
        <v>0.000196450548630717</v>
      </c>
      <c r="M50" s="0" t="n">
        <f aca="false">IF(Сетка!B23="бетон",IF(L50&gt;=0,0,IF(L50&gt;=-eb1,Ebr*L50,-Rb)),IF(ABS(L50)&lt;=es0,Es*L50,SIGN(L50)*Rs))</f>
        <v>0</v>
      </c>
      <c r="N50" s="0" t="n">
        <f aca="false">M50*Сетка!G23*1000</f>
        <v>0</v>
      </c>
      <c r="O50" s="0" t="n">
        <f aca="false">N50*Сетка!F23</f>
        <v>-0</v>
      </c>
      <c r="P50" s="0" t="n">
        <f aca="false">N50*Сетка!E23</f>
        <v>-0</v>
      </c>
      <c r="R50" s="0" t="n">
        <f aca="false">($B$8-dk*$B$6)+$B$3*Сетка!F23+($B$4+dk)*Сетка!E23</f>
        <v>0.000197450548630717</v>
      </c>
      <c r="S50" s="0" t="n">
        <f aca="false">IF(Сетка!B23="бетон",IF(R50&gt;=0,0,IF(R50&gt;=-eb1,Ebr*R50,-Rb)),IF(ABS(R50)&lt;=es0,Es*R50,SIGN(R50)*Rs))</f>
        <v>0</v>
      </c>
      <c r="T50" s="0" t="n">
        <f aca="false">S50*Сетка!G23*1000</f>
        <v>0</v>
      </c>
      <c r="U50" s="0" t="n">
        <f aca="false">T50*Сетка!F23</f>
        <v>-0</v>
      </c>
      <c r="V50" s="0" t="n">
        <f aca="false">T50*Сетка!E23</f>
        <v>-0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$B$8+$B$3*Сетка!F24+$B$4*Сетка!E24</f>
        <v>-0.00012736671207751</v>
      </c>
      <c r="G51" s="0" t="n">
        <f aca="false">IF(Сетка!B24="бетон",IF(F51&gt;=0,0,IF(F51&gt;=-eb1,Ebr*F51,-Rb)),IF(ABS(F51)&lt;=es0,Es*F51,SIGN(F51)*Rs))</f>
        <v>-1.23121155008259</v>
      </c>
      <c r="H51" s="0" t="n">
        <f aca="false">G51*Сетка!G24*1000</f>
        <v>-3.07802887520648</v>
      </c>
      <c r="I51" s="0" t="n">
        <f aca="false">H51*Сетка!F24</f>
        <v>0.230852165640486</v>
      </c>
      <c r="J51" s="0" t="n">
        <f aca="false">H51*Сетка!E24</f>
        <v>0.0769507218801621</v>
      </c>
      <c r="L51" s="0" t="n">
        <f aca="false">($B$8-dk*$B$7)+($B$3+dk)*Сетка!F24+$B$4*Сетка!E24</f>
        <v>-0.00013061671207751</v>
      </c>
      <c r="M51" s="0" t="n">
        <f aca="false">IF(Сетка!B24="бетон",IF(L51&gt;=0,0,IF(L51&gt;=-eb1,Ebr*L51,-Rb)),IF(ABS(L51)&lt;=es0,Es*L51,SIGN(L51)*Rs))</f>
        <v>-1.26262821674926</v>
      </c>
      <c r="N51" s="0" t="n">
        <f aca="false">M51*Сетка!G24*1000</f>
        <v>-3.15657054187315</v>
      </c>
      <c r="O51" s="0" t="n">
        <f aca="false">N51*Сетка!F24</f>
        <v>0.236742790640486</v>
      </c>
      <c r="P51" s="0" t="n">
        <f aca="false">N51*Сетка!E24</f>
        <v>0.0789142635468287</v>
      </c>
      <c r="R51" s="0" t="n">
        <f aca="false">($B$8-dk*$B$6)+$B$3*Сетка!F24+($B$4+dk)*Сетка!E24</f>
        <v>-0.00012911671207751</v>
      </c>
      <c r="S51" s="0" t="n">
        <f aca="false">IF(Сетка!B24="бетон",IF(R51&gt;=0,0,IF(R51&gt;=-eb1,Ebr*R51,-Rb)),IF(ABS(R51)&lt;=es0,Es*R51,SIGN(R51)*Rs))</f>
        <v>-1.24812821674926</v>
      </c>
      <c r="T51" s="0" t="n">
        <f aca="false">S51*Сетка!G24*1000</f>
        <v>-3.12032054187315</v>
      </c>
      <c r="U51" s="0" t="n">
        <f aca="false">T51*Сетка!F24</f>
        <v>0.234024040640486</v>
      </c>
      <c r="V51" s="0" t="n">
        <f aca="false">T51*Сетка!E24</f>
        <v>0.0780080135468287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$B$8+$B$3*Сетка!F25+$B$4*Сетка!E25</f>
        <v>-0.000454433972785736</v>
      </c>
      <c r="G52" s="0" t="n">
        <f aca="false">IF(Сетка!B25="бетон",IF(F52&gt;=0,0,IF(F52&gt;=-eb1,Ebr*F52,-Rb)),IF(ABS(F52)&lt;=es0,Es*F52,SIGN(F52)*Rs))</f>
        <v>-4.39286173692878</v>
      </c>
      <c r="H52" s="0" t="n">
        <f aca="false">G52*Сетка!G25*1000</f>
        <v>-10.982154342322</v>
      </c>
      <c r="I52" s="0" t="n">
        <f aca="false">H52*Сетка!F25</f>
        <v>0.823661575674146</v>
      </c>
      <c r="J52" s="0" t="n">
        <f aca="false">H52*Сетка!E25</f>
        <v>-0.274553858558049</v>
      </c>
      <c r="L52" s="0" t="n">
        <f aca="false">($B$8-dk*$B$7)+($B$3+dk)*Сетка!F25+$B$4*Сетка!E25</f>
        <v>-0.000457683972785736</v>
      </c>
      <c r="M52" s="0" t="n">
        <f aca="false">IF(Сетка!B25="бетон",IF(L52&gt;=0,0,IF(L52&gt;=-eb1,Ebr*L52,-Rb)),IF(ABS(L52)&lt;=es0,Es*L52,SIGN(L52)*Rs))</f>
        <v>-4.42427840359545</v>
      </c>
      <c r="N52" s="0" t="n">
        <f aca="false">M52*Сетка!G25*1000</f>
        <v>-11.0606960089886</v>
      </c>
      <c r="O52" s="0" t="n">
        <f aca="false">N52*Сетка!F25</f>
        <v>0.829552200674146</v>
      </c>
      <c r="P52" s="0" t="n">
        <f aca="false">N52*Сетка!E25</f>
        <v>-0.276517400224715</v>
      </c>
      <c r="R52" s="0" t="n">
        <f aca="false">($B$8-dk*$B$6)+$B$3*Сетка!F25+($B$4+dk)*Сетка!E25</f>
        <v>-0.000455683972785736</v>
      </c>
      <c r="S52" s="0" t="n">
        <f aca="false">IF(Сетка!B25="бетон",IF(R52&gt;=0,0,IF(R52&gt;=-eb1,Ebr*R52,-Rb)),IF(ABS(R52)&lt;=es0,Es*R52,SIGN(R52)*Rs))</f>
        <v>-4.40494507026211</v>
      </c>
      <c r="T52" s="0" t="n">
        <f aca="false">S52*Сетка!G25*1000</f>
        <v>-11.0123626756553</v>
      </c>
      <c r="U52" s="0" t="n">
        <f aca="false">T52*Сетка!F25</f>
        <v>0.825927200674146</v>
      </c>
      <c r="V52" s="0" t="n">
        <f aca="false">T52*Сетка!E25</f>
        <v>-0.275309066891382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$B$8+$B$3*Сетка!F26+$B$4*Сетка!E26</f>
        <v>-0.000781501233493962</v>
      </c>
      <c r="G53" s="0" t="n">
        <f aca="false">IF(Сетка!B26="бетон",IF(F53&gt;=0,0,IF(F53&gt;=-eb1,Ebr*F53,-Rb)),IF(ABS(F53)&lt;=es0,Es*F53,SIGN(F53)*Rs))</f>
        <v>-7.55451192377497</v>
      </c>
      <c r="H53" s="0" t="n">
        <f aca="false">G53*Сетка!G26*1000</f>
        <v>-18.8862798094374</v>
      </c>
      <c r="I53" s="0" t="n">
        <f aca="false">H53*Сетка!F26</f>
        <v>1.41647098570781</v>
      </c>
      <c r="J53" s="0" t="n">
        <f aca="false">H53*Сетка!E26</f>
        <v>-1.41647098570781</v>
      </c>
      <c r="L53" s="0" t="n">
        <f aca="false">($B$8-dk*$B$7)+($B$3+dk)*Сетка!F26+$B$4*Сетка!E26</f>
        <v>-0.000784751233493962</v>
      </c>
      <c r="M53" s="0" t="n">
        <f aca="false">IF(Сетка!B26="бетон",IF(L53&gt;=0,0,IF(L53&gt;=-eb1,Ebr*L53,-Rb)),IF(ABS(L53)&lt;=es0,Es*L53,SIGN(L53)*Rs))</f>
        <v>-7.58592859044163</v>
      </c>
      <c r="N53" s="0" t="n">
        <f aca="false">M53*Сетка!G26*1000</f>
        <v>-18.9648214761041</v>
      </c>
      <c r="O53" s="0" t="n">
        <f aca="false">N53*Сетка!F26</f>
        <v>1.42236161070781</v>
      </c>
      <c r="P53" s="0" t="n">
        <f aca="false">N53*Сетка!E26</f>
        <v>-1.42236161070781</v>
      </c>
      <c r="R53" s="0" t="n">
        <f aca="false">($B$8-dk*$B$6)+$B$3*Сетка!F26+($B$4+dk)*Сетка!E26</f>
        <v>-0.000782251233493962</v>
      </c>
      <c r="S53" s="0" t="n">
        <f aca="false">IF(Сетка!B26="бетон",IF(R53&gt;=0,0,IF(R53&gt;=-eb1,Ebr*R53,-Rb)),IF(ABS(R53)&lt;=es0,Es*R53,SIGN(R53)*Rs))</f>
        <v>-7.56176192377497</v>
      </c>
      <c r="T53" s="0" t="n">
        <f aca="false">S53*Сетка!G26*1000</f>
        <v>-18.9044048094374</v>
      </c>
      <c r="U53" s="0" t="n">
        <f aca="false">T53*Сетка!F26</f>
        <v>1.41783036070781</v>
      </c>
      <c r="V53" s="0" t="n">
        <f aca="false">T53*Сетка!E26</f>
        <v>-1.41783036070781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$B$8+$B$3*Сетка!F27+$B$4*Сетка!E27</f>
        <v>-0.00110856849420219</v>
      </c>
      <c r="G54" s="0" t="n">
        <f aca="false">IF(Сетка!B27="бетон",IF(F54&gt;=0,0,IF(F54&gt;=-eb1,Ebr*F54,-Rb)),IF(ABS(F54)&lt;=es0,Es*F54,SIGN(F54)*Rs))</f>
        <v>-10.7161621106212</v>
      </c>
      <c r="H54" s="0" t="n">
        <f aca="false">G54*Сетка!G27*1000</f>
        <v>-26.7904052765529</v>
      </c>
      <c r="I54" s="0" t="n">
        <f aca="false">H54*Сетка!F27</f>
        <v>2.00928039574147</v>
      </c>
      <c r="J54" s="0" t="n">
        <f aca="false">H54*Сетка!E27</f>
        <v>-3.34880065956911</v>
      </c>
      <c r="L54" s="0" t="n">
        <f aca="false">($B$8-dk*$B$7)+($B$3+dk)*Сетка!F27+$B$4*Сетка!E27</f>
        <v>-0.00111181849420219</v>
      </c>
      <c r="M54" s="0" t="n">
        <f aca="false">IF(Сетка!B27="бетон",IF(L54&gt;=0,0,IF(L54&gt;=-eb1,Ebr*L54,-Rb)),IF(ABS(L54)&lt;=es0,Es*L54,SIGN(L54)*Rs))</f>
        <v>-10.7475787772878</v>
      </c>
      <c r="N54" s="0" t="n">
        <f aca="false">M54*Сетка!G27*1000</f>
        <v>-26.8689469432195</v>
      </c>
      <c r="O54" s="0" t="n">
        <f aca="false">N54*Сетка!F27</f>
        <v>2.01517102074147</v>
      </c>
      <c r="P54" s="0" t="n">
        <f aca="false">N54*Сетка!E27</f>
        <v>-3.35861836790244</v>
      </c>
      <c r="R54" s="0" t="n">
        <f aca="false">($B$8-dk*$B$6)+$B$3*Сетка!F27+($B$4+dk)*Сетка!E27</f>
        <v>-0.00110881849420219</v>
      </c>
      <c r="S54" s="0" t="n">
        <f aca="false">IF(Сетка!B27="бетон",IF(R54&gt;=0,0,IF(R54&gt;=-eb1,Ebr*R54,-Rb)),IF(ABS(R54)&lt;=es0,Es*R54,SIGN(R54)*Rs))</f>
        <v>-10.7185787772878</v>
      </c>
      <c r="T54" s="0" t="n">
        <f aca="false">S54*Сетка!G27*1000</f>
        <v>-26.7964469432196</v>
      </c>
      <c r="U54" s="0" t="n">
        <f aca="false">T54*Сетка!F27</f>
        <v>2.00973352074147</v>
      </c>
      <c r="V54" s="0" t="n">
        <f aca="false">T54*Сетка!E27</f>
        <v>-3.34955586790244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$B$8+$B$3*Сетка!F28+$B$4*Сетка!E28</f>
        <v>0.000184014290039913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L55" s="0" t="n">
        <f aca="false">($B$8-dk*$B$7)+($B$3+dk)*Сетка!F28+$B$4*Сетка!E28</f>
        <v>0.000181264290039913</v>
      </c>
      <c r="M55" s="0" t="n">
        <f aca="false">IF(Сетка!B28="бетон",IF(L55&gt;=0,0,IF(L55&gt;=-eb1,Ebr*L55,-Rb)),IF(ABS(L55)&lt;=es0,Es*L55,SIGN(L55)*Rs))</f>
        <v>0</v>
      </c>
      <c r="N55" s="0" t="n">
        <f aca="false">M55*Сетка!G28*1000</f>
        <v>0</v>
      </c>
      <c r="O55" s="0" t="n">
        <f aca="false">N55*Сетка!F28</f>
        <v>-0</v>
      </c>
      <c r="P55" s="0" t="n">
        <f aca="false">N55*Сетка!E28</f>
        <v>-0</v>
      </c>
      <c r="R55" s="0" t="n">
        <f aca="false">($B$8-dk*$B$6)+$B$3*Сетка!F28+($B$4+dk)*Сетка!E28</f>
        <v>0.000181264290039913</v>
      </c>
      <c r="S55" s="0" t="n">
        <f aca="false">IF(Сетка!B28="бетон",IF(R55&gt;=0,0,IF(R55&gt;=-eb1,Ebr*R55,-Rb)),IF(ABS(R55)&lt;=es0,Es*R55,SIGN(R55)*Rs))</f>
        <v>0</v>
      </c>
      <c r="T55" s="0" t="n">
        <f aca="false">S55*Сетка!G28*1000</f>
        <v>0</v>
      </c>
      <c r="U55" s="0" t="n">
        <f aca="false">T55*Сетка!F28</f>
        <v>-0</v>
      </c>
      <c r="V55" s="0" t="n">
        <f aca="false">T55*Сетка!E28</f>
        <v>-0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$B$8+$B$3*Сетка!F29+$B$4*Сетка!E29</f>
        <v>-0.000143052970668314</v>
      </c>
      <c r="G56" s="0" t="n">
        <f aca="false">IF(Сетка!B29="бетон",IF(F56&gt;=0,0,IF(F56&gt;=-eb1,Ebr*F56,-Rb)),IF(ABS(F56)&lt;=es0,Es*F56,SIGN(F56)*Rs))</f>
        <v>-1.38284538312703</v>
      </c>
      <c r="H56" s="0" t="n">
        <f aca="false">G56*Сетка!G29*1000</f>
        <v>-3.45711345781758</v>
      </c>
      <c r="I56" s="0" t="n">
        <f aca="false">H56*Сетка!F29</f>
        <v>0.0864278364454395</v>
      </c>
      <c r="J56" s="0" t="n">
        <f aca="false">H56*Сетка!E29</f>
        <v>0.259283509336319</v>
      </c>
      <c r="L56" s="0" t="n">
        <f aca="false">($B$8-dk*$B$7)+($B$3+dk)*Сетка!F29+$B$4*Сетка!E29</f>
        <v>-0.000145802970668314</v>
      </c>
      <c r="M56" s="0" t="n">
        <f aca="false">IF(Сетка!B29="бетон",IF(L56&gt;=0,0,IF(L56&gt;=-eb1,Ebr*L56,-Rb)),IF(ABS(L56)&lt;=es0,Es*L56,SIGN(L56)*Rs))</f>
        <v>-1.40942871646037</v>
      </c>
      <c r="N56" s="0" t="n">
        <f aca="false">M56*Сетка!G29*1000</f>
        <v>-3.52357179115091</v>
      </c>
      <c r="O56" s="0" t="n">
        <f aca="false">N56*Сетка!F29</f>
        <v>0.0880892947787728</v>
      </c>
      <c r="P56" s="0" t="n">
        <f aca="false">N56*Сетка!E29</f>
        <v>0.264267884336318</v>
      </c>
      <c r="R56" s="0" t="n">
        <f aca="false">($B$8-dk*$B$6)+$B$3*Сетка!F29+($B$4+dk)*Сетка!E29</f>
        <v>-0.000145302970668314</v>
      </c>
      <c r="S56" s="0" t="n">
        <f aca="false">IF(Сетка!B29="бетон",IF(R56&gt;=0,0,IF(R56&gt;=-eb1,Ebr*R56,-Rb)),IF(ABS(R56)&lt;=es0,Es*R56,SIGN(R56)*Rs))</f>
        <v>-1.40459538312703</v>
      </c>
      <c r="T56" s="0" t="n">
        <f aca="false">S56*Сетка!G29*1000</f>
        <v>-3.51148845781758</v>
      </c>
      <c r="U56" s="0" t="n">
        <f aca="false">T56*Сетка!F29</f>
        <v>0.0877872114454395</v>
      </c>
      <c r="V56" s="0" t="n">
        <f aca="false">T56*Сетка!E29</f>
        <v>0.263361634336319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$B$8+$B$3*Сетка!F30+$B$4*Сетка!E30</f>
        <v>-0.00047012023137654</v>
      </c>
      <c r="G57" s="0" t="n">
        <f aca="false">IF(Сетка!B30="бетон",IF(F57&gt;=0,0,IF(F57&gt;=-eb1,Ebr*F57,-Rb)),IF(ABS(F57)&lt;=es0,Es*F57,SIGN(F57)*Rs))</f>
        <v>-4.54449556997322</v>
      </c>
      <c r="H57" s="0" t="n">
        <f aca="false">G57*Сетка!G30*1000</f>
        <v>-11.361238924933</v>
      </c>
      <c r="I57" s="0" t="n">
        <f aca="false">H57*Сетка!F30</f>
        <v>0.284030973123326</v>
      </c>
      <c r="J57" s="0" t="n">
        <f aca="false">H57*Сетка!E30</f>
        <v>0.284030973123326</v>
      </c>
      <c r="L57" s="0" t="n">
        <f aca="false">($B$8-dk*$B$7)+($B$3+dk)*Сетка!F30+$B$4*Сетка!E30</f>
        <v>-0.00047287023137654</v>
      </c>
      <c r="M57" s="0" t="n">
        <f aca="false">IF(Сетка!B30="бетон",IF(L57&gt;=0,0,IF(L57&gt;=-eb1,Ebr*L57,-Rb)),IF(ABS(L57)&lt;=es0,Es*L57,SIGN(L57)*Rs))</f>
        <v>-4.57107890330655</v>
      </c>
      <c r="N57" s="0" t="n">
        <f aca="false">M57*Сетка!G30*1000</f>
        <v>-11.4276972582664</v>
      </c>
      <c r="O57" s="0" t="n">
        <f aca="false">N57*Сетка!F30</f>
        <v>0.285692431456659</v>
      </c>
      <c r="P57" s="0" t="n">
        <f aca="false">N57*Сетка!E30</f>
        <v>0.28569243145666</v>
      </c>
      <c r="R57" s="0" t="n">
        <f aca="false">($B$8-dk*$B$6)+$B$3*Сетка!F30+($B$4+dk)*Сетка!E30</f>
        <v>-0.00047187023137654</v>
      </c>
      <c r="S57" s="0" t="n">
        <f aca="false">IF(Сетка!B30="бетон",IF(R57&gt;=0,0,IF(R57&gt;=-eb1,Ebr*R57,-Rb)),IF(ABS(R57)&lt;=es0,Es*R57,SIGN(R57)*Rs))</f>
        <v>-4.56141223663989</v>
      </c>
      <c r="T57" s="0" t="n">
        <f aca="false">S57*Сетка!G30*1000</f>
        <v>-11.4035305915997</v>
      </c>
      <c r="U57" s="0" t="n">
        <f aca="false">T57*Сетка!F30</f>
        <v>0.285088264789993</v>
      </c>
      <c r="V57" s="0" t="n">
        <f aca="false">T57*Сетка!E30</f>
        <v>0.285088264789993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$B$8+$B$3*Сетка!F31+$B$4*Сетка!E31</f>
        <v>-0.000797187492084767</v>
      </c>
      <c r="G58" s="0" t="n">
        <f aca="false">IF(Сетка!B31="бетон",IF(F58&gt;=0,0,IF(F58&gt;=-eb1,Ebr*F58,-Rb)),IF(ABS(F58)&lt;=es0,Es*F58,SIGN(F58)*Rs))</f>
        <v>-7.70614575681941</v>
      </c>
      <c r="H58" s="0" t="n">
        <f aca="false">G58*Сетка!G31*1000</f>
        <v>-19.2653643920485</v>
      </c>
      <c r="I58" s="0" t="n">
        <f aca="false">H58*Сетка!F31</f>
        <v>0.481634109801213</v>
      </c>
      <c r="J58" s="0" t="n">
        <f aca="false">H58*Сетка!E31</f>
        <v>-0.481634109801213</v>
      </c>
      <c r="L58" s="0" t="n">
        <f aca="false">($B$8-dk*$B$7)+($B$3+dk)*Сетка!F31+$B$4*Сетка!E31</f>
        <v>-0.000799937492084766</v>
      </c>
      <c r="M58" s="0" t="n">
        <f aca="false">IF(Сетка!B31="бетон",IF(L58&gt;=0,0,IF(L58&gt;=-eb1,Ebr*L58,-Rb)),IF(ABS(L58)&lt;=es0,Es*L58,SIGN(L58)*Rs))</f>
        <v>-7.73272909015274</v>
      </c>
      <c r="N58" s="0" t="n">
        <f aca="false">M58*Сетка!G31*1000</f>
        <v>-19.3318227253819</v>
      </c>
      <c r="O58" s="0" t="n">
        <f aca="false">N58*Сетка!F31</f>
        <v>0.483295568134546</v>
      </c>
      <c r="P58" s="0" t="n">
        <f aca="false">N58*Сетка!E31</f>
        <v>-0.483295568134546</v>
      </c>
      <c r="R58" s="0" t="n">
        <f aca="false">($B$8-dk*$B$6)+$B$3*Сетка!F31+($B$4+dk)*Сетка!E31</f>
        <v>-0.000798437492084766</v>
      </c>
      <c r="S58" s="0" t="n">
        <f aca="false">IF(Сетка!B31="бетон",IF(R58&gt;=0,0,IF(R58&gt;=-eb1,Ebr*R58,-Rb)),IF(ABS(R58)&lt;=es0,Es*R58,SIGN(R58)*Rs))</f>
        <v>-7.71822909015274</v>
      </c>
      <c r="T58" s="0" t="n">
        <f aca="false">S58*Сетка!G31*1000</f>
        <v>-19.2955727253819</v>
      </c>
      <c r="U58" s="0" t="n">
        <f aca="false">T58*Сетка!F31</f>
        <v>0.482389318134546</v>
      </c>
      <c r="V58" s="0" t="n">
        <f aca="false">T58*Сетка!E31</f>
        <v>-0.482389318134546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$B$8+$B$3*Сетка!F32+$B$4*Сетка!E32</f>
        <v>-0.00112425475279299</v>
      </c>
      <c r="G59" s="0" t="n">
        <f aca="false">IF(Сетка!B32="бетон",IF(F59&gt;=0,0,IF(F59&gt;=-eb1,Ebr*F59,-Rb)),IF(ABS(F59)&lt;=es0,Es*F59,SIGN(F59)*Rs))</f>
        <v>-10.8677959436656</v>
      </c>
      <c r="H59" s="0" t="n">
        <f aca="false">G59*Сетка!G32*1000</f>
        <v>-27.169489859164</v>
      </c>
      <c r="I59" s="0" t="n">
        <f aca="false">H59*Сетка!F32</f>
        <v>0.6792372464791</v>
      </c>
      <c r="J59" s="0" t="n">
        <f aca="false">H59*Сетка!E32</f>
        <v>-2.0377117394373</v>
      </c>
      <c r="L59" s="0" t="n">
        <f aca="false">($B$8-dk*$B$7)+($B$3+dk)*Сетка!F32+$B$4*Сетка!E32</f>
        <v>-0.00112700475279299</v>
      </c>
      <c r="M59" s="0" t="n">
        <f aca="false">IF(Сетка!B32="бетон",IF(L59&gt;=0,0,IF(L59&gt;=-eb1,Ebr*L59,-Rb)),IF(ABS(L59)&lt;=es0,Es*L59,SIGN(L59)*Rs))</f>
        <v>-10.8943792769989</v>
      </c>
      <c r="N59" s="0" t="n">
        <f aca="false">M59*Сетка!G32*1000</f>
        <v>-27.2359481924973</v>
      </c>
      <c r="O59" s="0" t="n">
        <f aca="false">N59*Сетка!F32</f>
        <v>0.680898704812433</v>
      </c>
      <c r="P59" s="0" t="n">
        <f aca="false">N59*Сетка!E32</f>
        <v>-2.0426961144373</v>
      </c>
      <c r="R59" s="0" t="n">
        <f aca="false">($B$8-dk*$B$6)+$B$3*Сетка!F32+($B$4+dk)*Сетка!E32</f>
        <v>-0.00112500475279299</v>
      </c>
      <c r="S59" s="0" t="n">
        <f aca="false">IF(Сетка!B32="бетон",IF(R59&gt;=0,0,IF(R59&gt;=-eb1,Ebr*R59,-Rb)),IF(ABS(R59)&lt;=es0,Es*R59,SIGN(R59)*Rs))</f>
        <v>-10.8750459436656</v>
      </c>
      <c r="T59" s="0" t="n">
        <f aca="false">S59*Сетка!G32*1000</f>
        <v>-27.187614859164</v>
      </c>
      <c r="U59" s="0" t="n">
        <f aca="false">T59*Сетка!F32</f>
        <v>0.6796903714791</v>
      </c>
      <c r="V59" s="0" t="n">
        <f aca="false">T59*Сетка!E32</f>
        <v>-2.0390711144373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$B$8+$B$3*Сетка!F33+$B$4*Сетка!E33</f>
        <v>-0.00145132201350122</v>
      </c>
      <c r="G60" s="0" t="n">
        <f aca="false">IF(Сетка!B33="бетон",IF(F60&gt;=0,0,IF(F60&gt;=-eb1,Ebr*F60,-Rb)),IF(ABS(F60)&lt;=es0,Es*F60,SIGN(F60)*Rs))</f>
        <v>-14.0294461305118</v>
      </c>
      <c r="H60" s="0" t="n">
        <f aca="false">G60*Сетка!G33*1000</f>
        <v>-35.0736153262795</v>
      </c>
      <c r="I60" s="0" t="n">
        <f aca="false">H60*Сетка!F33</f>
        <v>0.876840383156986</v>
      </c>
      <c r="J60" s="0" t="n">
        <f aca="false">H60*Сетка!E33</f>
        <v>-4.38420191578493</v>
      </c>
      <c r="L60" s="0" t="n">
        <f aca="false">($B$8-dk*$B$7)+($B$3+dk)*Сетка!F33+$B$4*Сетка!E33</f>
        <v>-0.00145407201350122</v>
      </c>
      <c r="M60" s="0" t="n">
        <f aca="false">IF(Сетка!B33="бетон",IF(L60&gt;=0,0,IF(L60&gt;=-eb1,Ebr*L60,-Rb)),IF(ABS(L60)&lt;=es0,Es*L60,SIGN(L60)*Rs))</f>
        <v>-14.0560294638451</v>
      </c>
      <c r="N60" s="0" t="n">
        <f aca="false">M60*Сетка!G33*1000</f>
        <v>-35.1400736596128</v>
      </c>
      <c r="O60" s="0" t="n">
        <f aca="false">N60*Сетка!F33</f>
        <v>0.87850184149032</v>
      </c>
      <c r="P60" s="0" t="n">
        <f aca="false">N60*Сетка!E33</f>
        <v>-4.3925092074516</v>
      </c>
      <c r="R60" s="0" t="n">
        <f aca="false">($B$8-dk*$B$6)+$B$3*Сетка!F33+($B$4+dk)*Сетка!E33</f>
        <v>-0.00145157201350122</v>
      </c>
      <c r="S60" s="0" t="n">
        <f aca="false">IF(Сетка!B33="бетон",IF(R60&gt;=0,0,IF(R60&gt;=-eb1,Ebr*R60,-Rb)),IF(ABS(R60)&lt;=es0,Es*R60,SIGN(R60)*Rs))</f>
        <v>-14.0318627971785</v>
      </c>
      <c r="T60" s="0" t="n">
        <f aca="false">S60*Сетка!G33*1000</f>
        <v>-35.0796569929461</v>
      </c>
      <c r="U60" s="0" t="n">
        <f aca="false">T60*Сетка!F33</f>
        <v>0.876991424823653</v>
      </c>
      <c r="V60" s="0" t="n">
        <f aca="false">T60*Сетка!E33</f>
        <v>-4.38495712411826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$B$8+$B$3*Сетка!F34+$B$4*Сетка!E34</f>
        <v>-0.000158739229259118</v>
      </c>
      <c r="G61" s="0" t="n">
        <f aca="false">IF(Сетка!B34="бетон",IF(F61&gt;=0,0,IF(F61&gt;=-eb1,Ebr*F61,-Rb)),IF(ABS(F61)&lt;=es0,Es*F61,SIGN(F61)*Rs))</f>
        <v>-1.53447921617147</v>
      </c>
      <c r="H61" s="0" t="n">
        <f aca="false">G61*Сетка!G34*1000</f>
        <v>-3.83619804042868</v>
      </c>
      <c r="I61" s="0" t="n">
        <f aca="false">H61*Сетка!F34</f>
        <v>-0.0959049510107171</v>
      </c>
      <c r="J61" s="0" t="n">
        <f aca="false">H61*Сетка!E34</f>
        <v>0.479524755053585</v>
      </c>
      <c r="L61" s="0" t="n">
        <f aca="false">($B$8-dk*$B$7)+($B$3+dk)*Сетка!F34+$B$4*Сетка!E34</f>
        <v>-0.000160989229259118</v>
      </c>
      <c r="M61" s="0" t="n">
        <f aca="false">IF(Сетка!B34="бетон",IF(L61&gt;=0,0,IF(L61&gt;=-eb1,Ebr*L61,-Rb)),IF(ABS(L61)&lt;=es0,Es*L61,SIGN(L61)*Rs))</f>
        <v>-1.55622921617147</v>
      </c>
      <c r="N61" s="0" t="n">
        <f aca="false">M61*Сетка!G34*1000</f>
        <v>-3.89057304042868</v>
      </c>
      <c r="O61" s="0" t="n">
        <f aca="false">N61*Сетка!F34</f>
        <v>-0.0972643260107172</v>
      </c>
      <c r="P61" s="0" t="n">
        <f aca="false">N61*Сетка!E34</f>
        <v>0.486321630053585</v>
      </c>
      <c r="R61" s="0" t="n">
        <f aca="false">($B$8-dk*$B$6)+$B$3*Сетка!F34+($B$4+dk)*Сетка!E34</f>
        <v>-0.000161489229259118</v>
      </c>
      <c r="S61" s="0" t="n">
        <f aca="false">IF(Сетка!B34="бетон",IF(R61&gt;=0,0,IF(R61&gt;=-eb1,Ebr*R61,-Rb)),IF(ABS(R61)&lt;=es0,Es*R61,SIGN(R61)*Rs))</f>
        <v>-1.56106254950481</v>
      </c>
      <c r="T61" s="0" t="n">
        <f aca="false">S61*Сетка!G34*1000</f>
        <v>-3.90265637376201</v>
      </c>
      <c r="U61" s="0" t="n">
        <f aca="false">T61*Сетка!F34</f>
        <v>-0.0975664093440504</v>
      </c>
      <c r="V61" s="0" t="n">
        <f aca="false">T61*Сетка!E34</f>
        <v>0.487832046720252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$B$8+$B$3*Сетка!F35+$B$4*Сетка!E35</f>
        <v>-0.000485806489967344</v>
      </c>
      <c r="G62" s="0" t="n">
        <f aca="false">IF(Сетка!B35="бетон",IF(F62&gt;=0,0,IF(F62&gt;=-eb1,Ebr*F62,-Rb)),IF(ABS(F62)&lt;=es0,Es*F62,SIGN(F62)*Rs))</f>
        <v>-4.69612940301766</v>
      </c>
      <c r="H62" s="0" t="n">
        <f aca="false">G62*Сетка!G35*1000</f>
        <v>-11.7403235075442</v>
      </c>
      <c r="I62" s="0" t="n">
        <f aca="false">H62*Сетка!F35</f>
        <v>-0.293508087688604</v>
      </c>
      <c r="J62" s="0" t="n">
        <f aca="false">H62*Сетка!E35</f>
        <v>0.880524263065811</v>
      </c>
      <c r="L62" s="0" t="n">
        <f aca="false">($B$8-dk*$B$7)+($B$3+dk)*Сетка!F35+$B$4*Сетка!E35</f>
        <v>-0.000488056489967344</v>
      </c>
      <c r="M62" s="0" t="n">
        <f aca="false">IF(Сетка!B35="бетон",IF(L62&gt;=0,0,IF(L62&gt;=-eb1,Ebr*L62,-Rb)),IF(ABS(L62)&lt;=es0,Es*L62,SIGN(L62)*Rs))</f>
        <v>-4.71787940301766</v>
      </c>
      <c r="N62" s="0" t="n">
        <f aca="false">M62*Сетка!G35*1000</f>
        <v>-11.7946985075442</v>
      </c>
      <c r="O62" s="0" t="n">
        <f aca="false">N62*Сетка!F35</f>
        <v>-0.294867462688604</v>
      </c>
      <c r="P62" s="0" t="n">
        <f aca="false">N62*Сетка!E35</f>
        <v>0.884602388065812</v>
      </c>
      <c r="R62" s="0" t="n">
        <f aca="false">($B$8-dk*$B$6)+$B$3*Сетка!F35+($B$4+dk)*Сетка!E35</f>
        <v>-0.000488056489967344</v>
      </c>
      <c r="S62" s="0" t="n">
        <f aca="false">IF(Сетка!B35="бетон",IF(R62&gt;=0,0,IF(R62&gt;=-eb1,Ebr*R62,-Rb)),IF(ABS(R62)&lt;=es0,Es*R62,SIGN(R62)*Rs))</f>
        <v>-4.71787940301766</v>
      </c>
      <c r="T62" s="0" t="n">
        <f aca="false">S62*Сетка!G35*1000</f>
        <v>-11.7946985075441</v>
      </c>
      <c r="U62" s="0" t="n">
        <f aca="false">T62*Сетка!F35</f>
        <v>-0.294867462688604</v>
      </c>
      <c r="V62" s="0" t="n">
        <f aca="false">T62*Сетка!E35</f>
        <v>0.884602388065811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$B$8+$B$3*Сетка!F36+$B$4*Сетка!E36</f>
        <v>-0.000812873750675571</v>
      </c>
      <c r="G63" s="0" t="n">
        <f aca="false">IF(Сетка!B36="бетон",IF(F63&gt;=0,0,IF(F63&gt;=-eb1,Ebr*F63,-Rb)),IF(ABS(F63)&lt;=es0,Es*F63,SIGN(F63)*Rs))</f>
        <v>-7.85777958986385</v>
      </c>
      <c r="H63" s="0" t="n">
        <f aca="false">G63*Сетка!G36*1000</f>
        <v>-19.6444489746596</v>
      </c>
      <c r="I63" s="0" t="n">
        <f aca="false">H63*Сетка!F36</f>
        <v>-0.491111224366491</v>
      </c>
      <c r="J63" s="0" t="n">
        <f aca="false">H63*Сетка!E36</f>
        <v>0.491111224366491</v>
      </c>
      <c r="L63" s="0" t="n">
        <f aca="false">($B$8-dk*$B$7)+($B$3+dk)*Сетка!F36+$B$4*Сетка!E36</f>
        <v>-0.000815123750675571</v>
      </c>
      <c r="M63" s="0" t="n">
        <f aca="false">IF(Сетка!B36="бетон",IF(L63&gt;=0,0,IF(L63&gt;=-eb1,Ebr*L63,-Rb)),IF(ABS(L63)&lt;=es0,Es*L63,SIGN(L63)*Rs))</f>
        <v>-7.87952958986385</v>
      </c>
      <c r="N63" s="0" t="n">
        <f aca="false">M63*Сетка!G36*1000</f>
        <v>-19.6988239746596</v>
      </c>
      <c r="O63" s="0" t="n">
        <f aca="false">N63*Сетка!F36</f>
        <v>-0.492470599366491</v>
      </c>
      <c r="P63" s="0" t="n">
        <f aca="false">N63*Сетка!E36</f>
        <v>0.492470599366491</v>
      </c>
      <c r="R63" s="0" t="n">
        <f aca="false">($B$8-dk*$B$6)+$B$3*Сетка!F36+($B$4+dk)*Сетка!E36</f>
        <v>-0.000814623750675571</v>
      </c>
      <c r="S63" s="0" t="n">
        <f aca="false">IF(Сетка!B36="бетон",IF(R63&gt;=0,0,IF(R63&gt;=-eb1,Ebr*R63,-Rb)),IF(ABS(R63)&lt;=es0,Es*R63,SIGN(R63)*Rs))</f>
        <v>-7.87469625653051</v>
      </c>
      <c r="T63" s="0" t="n">
        <f aca="false">S63*Сетка!G36*1000</f>
        <v>-19.6867406413263</v>
      </c>
      <c r="U63" s="0" t="n">
        <f aca="false">T63*Сетка!F36</f>
        <v>-0.492168516033158</v>
      </c>
      <c r="V63" s="0" t="n">
        <f aca="false">T63*Сетка!E36</f>
        <v>0.492168516033157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$B$8+$B$3*Сетка!F37+$B$4*Сетка!E37</f>
        <v>-0.0011399410113838</v>
      </c>
      <c r="G64" s="0" t="n">
        <f aca="false">IF(Сетка!B37="бетон",IF(F64&gt;=0,0,IF(F64&gt;=-eb1,Ebr*F64,-Rb)),IF(ABS(F64)&lt;=es0,Es*F64,SIGN(F64)*Rs))</f>
        <v>-11.01942977671</v>
      </c>
      <c r="H64" s="0" t="n">
        <f aca="false">G64*Сетка!G37*1000</f>
        <v>-27.5485744417751</v>
      </c>
      <c r="I64" s="0" t="n">
        <f aca="false">H64*Сетка!F37</f>
        <v>-0.688714361044378</v>
      </c>
      <c r="J64" s="0" t="n">
        <f aca="false">H64*Сетка!E37</f>
        <v>-0.688714361044377</v>
      </c>
      <c r="L64" s="0" t="n">
        <f aca="false">($B$8-dk*$B$7)+($B$3+dk)*Сетка!F37+$B$4*Сетка!E37</f>
        <v>-0.0011421910113838</v>
      </c>
      <c r="M64" s="0" t="n">
        <f aca="false">IF(Сетка!B37="бетон",IF(L64&gt;=0,0,IF(L64&gt;=-eb1,Ebr*L64,-Rb)),IF(ABS(L64)&lt;=es0,Es*L64,SIGN(L64)*Rs))</f>
        <v>-11.04117977671</v>
      </c>
      <c r="N64" s="0" t="n">
        <f aca="false">M64*Сетка!G37*1000</f>
        <v>-27.6029494417751</v>
      </c>
      <c r="O64" s="0" t="n">
        <f aca="false">N64*Сетка!F37</f>
        <v>-0.690073736044378</v>
      </c>
      <c r="P64" s="0" t="n">
        <f aca="false">N64*Сетка!E37</f>
        <v>-0.690073736044377</v>
      </c>
      <c r="R64" s="0" t="n">
        <f aca="false">($B$8-dk*$B$6)+$B$3*Сетка!F37+($B$4+dk)*Сетка!E37</f>
        <v>-0.0011411910113838</v>
      </c>
      <c r="S64" s="0" t="n">
        <f aca="false">IF(Сетка!B37="бетон",IF(R64&gt;=0,0,IF(R64&gt;=-eb1,Ebr*R64,-Rb)),IF(ABS(R64)&lt;=es0,Es*R64,SIGN(R64)*Rs))</f>
        <v>-11.0315131100434</v>
      </c>
      <c r="T64" s="0" t="n">
        <f aca="false">S64*Сетка!G37*1000</f>
        <v>-27.5787827751084</v>
      </c>
      <c r="U64" s="0" t="n">
        <f aca="false">T64*Сетка!F37</f>
        <v>-0.689469569377711</v>
      </c>
      <c r="V64" s="0" t="n">
        <f aca="false">T64*Сетка!E37</f>
        <v>-0.68946956937771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$B$8+$B$3*Сетка!F38+$B$4*Сетка!E38</f>
        <v>-0.00146700827209202</v>
      </c>
      <c r="G65" s="0" t="n">
        <f aca="false">IF(Сетка!B38="бетон",IF(F65&gt;=0,0,IF(F65&gt;=-eb1,Ebr*F65,-Rb)),IF(ABS(F65)&lt;=es0,Es*F65,SIGN(F65)*Rs))</f>
        <v>-14.1810799635562</v>
      </c>
      <c r="H65" s="0" t="n">
        <f aca="false">G65*Сетка!G38*1000</f>
        <v>-35.4526999088906</v>
      </c>
      <c r="I65" s="0" t="n">
        <f aca="false">H65*Сетка!F38</f>
        <v>-0.886317497722265</v>
      </c>
      <c r="J65" s="0" t="n">
        <f aca="false">H65*Сетка!E38</f>
        <v>-2.65895249316679</v>
      </c>
      <c r="L65" s="0" t="n">
        <f aca="false">($B$8-dk*$B$7)+($B$3+dk)*Сетка!F38+$B$4*Сетка!E38</f>
        <v>-0.00146925827209202</v>
      </c>
      <c r="M65" s="0" t="n">
        <f aca="false">IF(Сетка!B38="бетон",IF(L65&gt;=0,0,IF(L65&gt;=-eb1,Ebr*L65,-Rb)),IF(ABS(L65)&lt;=es0,Es*L65,SIGN(L65)*Rs))</f>
        <v>-14.2028299635562</v>
      </c>
      <c r="N65" s="0" t="n">
        <f aca="false">M65*Сетка!G38*1000</f>
        <v>-35.5070749088906</v>
      </c>
      <c r="O65" s="0" t="n">
        <f aca="false">N65*Сетка!F38</f>
        <v>-0.887676872722265</v>
      </c>
      <c r="P65" s="0" t="n">
        <f aca="false">N65*Сетка!E38</f>
        <v>-2.66303061816679</v>
      </c>
      <c r="R65" s="0" t="n">
        <f aca="false">($B$8-dk*$B$6)+$B$3*Сетка!F38+($B$4+dk)*Сетка!E38</f>
        <v>-0.00146775827209202</v>
      </c>
      <c r="S65" s="0" t="n">
        <f aca="false">IF(Сетка!B38="бетон",IF(R65&gt;=0,0,IF(R65&gt;=-eb1,Ebr*R65,-Rb)),IF(ABS(R65)&lt;=es0,Es*R65,SIGN(R65)*Rs))</f>
        <v>-14.1883299635562</v>
      </c>
      <c r="T65" s="0" t="n">
        <f aca="false">S65*Сетка!G38*1000</f>
        <v>-35.4708249088906</v>
      </c>
      <c r="U65" s="0" t="n">
        <f aca="false">T65*Сетка!F38</f>
        <v>-0.886770622722265</v>
      </c>
      <c r="V65" s="0" t="n">
        <f aca="false">T65*Сетка!E38</f>
        <v>-2.66031186816679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$B$8+$B$3*Сетка!F39+$B$4*Сетка!E39</f>
        <v>-0.00179407553280025</v>
      </c>
      <c r="G66" s="0" t="n">
        <f aca="false">IF(Сетка!B39="бетон",IF(F66&gt;=0,0,IF(F66&gt;=-eb1,Ebr*F66,-Rb)),IF(ABS(F66)&lt;=es0,Es*F66,SIGN(F66)*Rs))</f>
        <v>-14.5</v>
      </c>
      <c r="H66" s="0" t="n">
        <f aca="false">G66*Сетка!G39*1000</f>
        <v>-36.25</v>
      </c>
      <c r="I66" s="0" t="n">
        <f aca="false">H66*Сетка!F39</f>
        <v>-0.906250000000001</v>
      </c>
      <c r="J66" s="0" t="n">
        <f aca="false">H66*Сетка!E39</f>
        <v>-4.53125</v>
      </c>
      <c r="L66" s="0" t="n">
        <f aca="false">($B$8-dk*$B$7)+($B$3+dk)*Сетка!F39+$B$4*Сетка!E39</f>
        <v>-0.00179632553280025</v>
      </c>
      <c r="M66" s="0" t="n">
        <f aca="false">IF(Сетка!B39="бетон",IF(L66&gt;=0,0,IF(L66&gt;=-eb1,Ebr*L66,-Rb)),IF(ABS(L66)&lt;=es0,Es*L66,SIGN(L66)*Rs))</f>
        <v>-14.5</v>
      </c>
      <c r="N66" s="0" t="n">
        <f aca="false">M66*Сетка!G39*1000</f>
        <v>-36.25</v>
      </c>
      <c r="O66" s="0" t="n">
        <f aca="false">N66*Сетка!F39</f>
        <v>-0.906250000000001</v>
      </c>
      <c r="P66" s="0" t="n">
        <f aca="false">N66*Сетка!E39</f>
        <v>-4.53125</v>
      </c>
      <c r="R66" s="0" t="n">
        <f aca="false">($B$8-dk*$B$6)+$B$3*Сетка!F39+($B$4+dk)*Сетка!E39</f>
        <v>-0.00179432553280025</v>
      </c>
      <c r="S66" s="0" t="n">
        <f aca="false">IF(Сетка!B39="бетон",IF(R66&gt;=0,0,IF(R66&gt;=-eb1,Ebr*R66,-Rb)),IF(ABS(R66)&lt;=es0,Es*R66,SIGN(R66)*Rs))</f>
        <v>-14.5</v>
      </c>
      <c r="T66" s="0" t="n">
        <f aca="false">S66*Сетка!G39*1000</f>
        <v>-36.25</v>
      </c>
      <c r="U66" s="0" t="n">
        <f aca="false">T66*Сетка!F39</f>
        <v>-0.906250000000001</v>
      </c>
      <c r="V66" s="0" t="n">
        <f aca="false">T66*Сетка!E39</f>
        <v>-4.53125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$B$8+$B$3*Сетка!F40+$B$4*Сетка!E40</f>
        <v>-0.000501492748558148</v>
      </c>
      <c r="G67" s="0" t="n">
        <f aca="false">IF(Сетка!B40="бетон",IF(F67&gt;=0,0,IF(F67&gt;=-eb1,Ebr*F67,-Rb)),IF(ABS(F67)&lt;=es0,Es*F67,SIGN(F67)*Rs))</f>
        <v>-4.8477632360621</v>
      </c>
      <c r="H67" s="0" t="n">
        <f aca="false">G67*Сетка!G40*1000</f>
        <v>-12.1194080901552</v>
      </c>
      <c r="I67" s="0" t="n">
        <f aca="false">H67*Сетка!F40</f>
        <v>-0.908955606761644</v>
      </c>
      <c r="J67" s="0" t="n">
        <f aca="false">H67*Сетка!E40</f>
        <v>1.51492601126941</v>
      </c>
      <c r="L67" s="0" t="n">
        <f aca="false">($B$8-dk*$B$7)+($B$3+dk)*Сетка!F40+$B$4*Сетка!E40</f>
        <v>-0.000503242748558148</v>
      </c>
      <c r="M67" s="0" t="n">
        <f aca="false">IF(Сетка!B40="бетон",IF(L67&gt;=0,0,IF(L67&gt;=-eb1,Ebr*L67,-Rb)),IF(ABS(L67)&lt;=es0,Es*L67,SIGN(L67)*Rs))</f>
        <v>-4.86467990272877</v>
      </c>
      <c r="N67" s="0" t="n">
        <f aca="false">M67*Сетка!G40*1000</f>
        <v>-12.1616997568219</v>
      </c>
      <c r="O67" s="0" t="n">
        <f aca="false">N67*Сетка!F40</f>
        <v>-0.912127481761643</v>
      </c>
      <c r="P67" s="0" t="n">
        <f aca="false">N67*Сетка!E40</f>
        <v>1.52021246960274</v>
      </c>
      <c r="R67" s="0" t="n">
        <f aca="false">($B$8-dk*$B$6)+$B$3*Сетка!F40+($B$4+dk)*Сетка!E40</f>
        <v>-0.000504242748558148</v>
      </c>
      <c r="S67" s="0" t="n">
        <f aca="false">IF(Сетка!B40="бетон",IF(R67&gt;=0,0,IF(R67&gt;=-eb1,Ebr*R67,-Rb)),IF(ABS(R67)&lt;=es0,Es*R67,SIGN(R67)*Rs))</f>
        <v>-4.87434656939543</v>
      </c>
      <c r="T67" s="0" t="n">
        <f aca="false">S67*Сетка!G40*1000</f>
        <v>-12.1858664234886</v>
      </c>
      <c r="U67" s="0" t="n">
        <f aca="false">T67*Сетка!F40</f>
        <v>-0.913939981761644</v>
      </c>
      <c r="V67" s="0" t="n">
        <f aca="false">T67*Сетка!E40</f>
        <v>1.52323330293607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$B$8+$B$3*Сетка!F41+$B$4*Сетка!E41</f>
        <v>-0.000828560009266375</v>
      </c>
      <c r="G68" s="0" t="n">
        <f aca="false">IF(Сетка!B41="бетон",IF(F68&gt;=0,0,IF(F68&gt;=-eb1,Ebr*F68,-Rb)),IF(ABS(F68)&lt;=es0,Es*F68,SIGN(F68)*Rs))</f>
        <v>-8.00941342290829</v>
      </c>
      <c r="H68" s="0" t="n">
        <f aca="false">G68*Сетка!G41*1000</f>
        <v>-20.0235335572707</v>
      </c>
      <c r="I68" s="0" t="n">
        <f aca="false">H68*Сетка!F41</f>
        <v>-1.5017650167953</v>
      </c>
      <c r="J68" s="0" t="n">
        <f aca="false">H68*Сетка!E41</f>
        <v>1.5017650167953</v>
      </c>
      <c r="L68" s="0" t="n">
        <f aca="false">($B$8-dk*$B$7)+($B$3+dk)*Сетка!F41+$B$4*Сетка!E41</f>
        <v>-0.000830310009266375</v>
      </c>
      <c r="M68" s="0" t="n">
        <f aca="false">IF(Сетка!B41="бетон",IF(L68&gt;=0,0,IF(L68&gt;=-eb1,Ebr*L68,-Rb)),IF(ABS(L68)&lt;=es0,Es*L68,SIGN(L68)*Rs))</f>
        <v>-8.02633008957495</v>
      </c>
      <c r="N68" s="0" t="n">
        <f aca="false">M68*Сетка!G41*1000</f>
        <v>-20.0658252239374</v>
      </c>
      <c r="O68" s="0" t="n">
        <f aca="false">N68*Сетка!F41</f>
        <v>-1.5049368917953</v>
      </c>
      <c r="P68" s="0" t="n">
        <f aca="false">N68*Сетка!E41</f>
        <v>1.5049368917953</v>
      </c>
      <c r="R68" s="0" t="n">
        <f aca="false">($B$8-dk*$B$6)+$B$3*Сетка!F41+($B$4+dk)*Сетка!E41</f>
        <v>-0.000830810009266375</v>
      </c>
      <c r="S68" s="0" t="n">
        <f aca="false">IF(Сетка!B41="бетон",IF(R68&gt;=0,0,IF(R68&gt;=-eb1,Ebr*R68,-Rb)),IF(ABS(R68)&lt;=es0,Es*R68,SIGN(R68)*Rs))</f>
        <v>-8.03116342290829</v>
      </c>
      <c r="T68" s="0" t="n">
        <f aca="false">S68*Сетка!G41*1000</f>
        <v>-20.0779085572707</v>
      </c>
      <c r="U68" s="0" t="n">
        <f aca="false">T68*Сетка!F41</f>
        <v>-1.5058431417953</v>
      </c>
      <c r="V68" s="0" t="n">
        <f aca="false">T68*Сетка!E41</f>
        <v>1.5058431417953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$B$8+$B$3*Сетка!F42+$B$4*Сетка!E42</f>
        <v>-0.0011556272699746</v>
      </c>
      <c r="G69" s="0" t="n">
        <f aca="false">IF(Сетка!B42="бетон",IF(F69&gt;=0,0,IF(F69&gt;=-eb1,Ebr*F69,-Rb)),IF(ABS(F69)&lt;=es0,Es*F69,SIGN(F69)*Rs))</f>
        <v>-11.1710636097545</v>
      </c>
      <c r="H69" s="0" t="n">
        <f aca="false">G69*Сетка!G42*1000</f>
        <v>-27.9276590243862</v>
      </c>
      <c r="I69" s="0" t="n">
        <f aca="false">H69*Сетка!F42</f>
        <v>-2.09457442682896</v>
      </c>
      <c r="J69" s="0" t="n">
        <f aca="false">H69*Сетка!E42</f>
        <v>0.698191475609655</v>
      </c>
      <c r="L69" s="0" t="n">
        <f aca="false">($B$8-dk*$B$7)+($B$3+dk)*Сетка!F42+$B$4*Сетка!E42</f>
        <v>-0.0011573772699746</v>
      </c>
      <c r="M69" s="0" t="n">
        <f aca="false">IF(Сетка!B42="бетон",IF(L69&gt;=0,0,IF(L69&gt;=-eb1,Ebr*L69,-Rb)),IF(ABS(L69)&lt;=es0,Es*L69,SIGN(L69)*Rs))</f>
        <v>-11.1879802764211</v>
      </c>
      <c r="N69" s="0" t="n">
        <f aca="false">M69*Сетка!G42*1000</f>
        <v>-27.9699506910529</v>
      </c>
      <c r="O69" s="0" t="n">
        <f aca="false">N69*Сетка!F42</f>
        <v>-2.09774630182896</v>
      </c>
      <c r="P69" s="0" t="n">
        <f aca="false">N69*Сетка!E42</f>
        <v>0.699248767276322</v>
      </c>
      <c r="R69" s="0" t="n">
        <f aca="false">($B$8-dk*$B$6)+$B$3*Сетка!F42+($B$4+dk)*Сетка!E42</f>
        <v>-0.0011573772699746</v>
      </c>
      <c r="S69" s="0" t="n">
        <f aca="false">IF(Сетка!B42="бетон",IF(R69&gt;=0,0,IF(R69&gt;=-eb1,Ebr*R69,-Rb)),IF(ABS(R69)&lt;=es0,Es*R69,SIGN(R69)*Rs))</f>
        <v>-11.1879802764211</v>
      </c>
      <c r="T69" s="0" t="n">
        <f aca="false">S69*Сетка!G42*1000</f>
        <v>-27.9699506910529</v>
      </c>
      <c r="U69" s="0" t="n">
        <f aca="false">T69*Сетка!F42</f>
        <v>-2.09774630182896</v>
      </c>
      <c r="V69" s="0" t="n">
        <f aca="false">T69*Сетка!E42</f>
        <v>0.699248767276322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$B$8+$B$3*Сетка!F43+$B$4*Сетка!E43</f>
        <v>-0.00148269453068283</v>
      </c>
      <c r="G70" s="0" t="n">
        <f aca="false">IF(Сетка!B43="бетон",IF(F70&gt;=0,0,IF(F70&gt;=-eb1,Ebr*F70,-Rb)),IF(ABS(F70)&lt;=es0,Es*F70,SIGN(F70)*Rs))</f>
        <v>-14.3327137966007</v>
      </c>
      <c r="H70" s="0" t="n">
        <f aca="false">G70*Сетка!G43*1000</f>
        <v>-35.8317844915017</v>
      </c>
      <c r="I70" s="0" t="n">
        <f aca="false">H70*Сетка!F43</f>
        <v>-2.68738383686262</v>
      </c>
      <c r="J70" s="0" t="n">
        <f aca="false">H70*Сетка!E43</f>
        <v>-0.895794612287541</v>
      </c>
      <c r="L70" s="0" t="n">
        <f aca="false">($B$8-dk*$B$7)+($B$3+dk)*Сетка!F43+$B$4*Сетка!E43</f>
        <v>-0.00148444453068283</v>
      </c>
      <c r="M70" s="0" t="n">
        <f aca="false">IF(Сетка!B43="бетон",IF(L70&gt;=0,0,IF(L70&gt;=-eb1,Ebr*L70,-Rb)),IF(ABS(L70)&lt;=es0,Es*L70,SIGN(L70)*Rs))</f>
        <v>-14.3496304632673</v>
      </c>
      <c r="N70" s="0" t="n">
        <f aca="false">M70*Сетка!G43*1000</f>
        <v>-35.8740761581683</v>
      </c>
      <c r="O70" s="0" t="n">
        <f aca="false">N70*Сетка!F43</f>
        <v>-2.69055571186262</v>
      </c>
      <c r="P70" s="0" t="n">
        <f aca="false">N70*Сетка!E43</f>
        <v>-0.896851903954208</v>
      </c>
      <c r="R70" s="0" t="n">
        <f aca="false">($B$8-dk*$B$6)+$B$3*Сетка!F43+($B$4+dk)*Сетка!E43</f>
        <v>-0.00148394453068283</v>
      </c>
      <c r="S70" s="0" t="n">
        <f aca="false">IF(Сетка!B43="бетон",IF(R70&gt;=0,0,IF(R70&gt;=-eb1,Ebr*R70,-Rb)),IF(ABS(R70)&lt;=es0,Es*R70,SIGN(R70)*Rs))</f>
        <v>-14.344797129934</v>
      </c>
      <c r="T70" s="0" t="n">
        <f aca="false">S70*Сетка!G43*1000</f>
        <v>-35.861992824835</v>
      </c>
      <c r="U70" s="0" t="n">
        <f aca="false">T70*Сетка!F43</f>
        <v>-2.68964946186262</v>
      </c>
      <c r="V70" s="0" t="n">
        <f aca="false">T70*Сетка!E43</f>
        <v>-0.896549820620875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$B$8+$B$3*Сетка!F44+$B$4*Сетка!E44</f>
        <v>-0.00180976179139105</v>
      </c>
      <c r="G71" s="0" t="n">
        <f aca="false">IF(Сетка!B44="бетон",IF(F71&gt;=0,0,IF(F71&gt;=-eb1,Ebr*F71,-Rb)),IF(ABS(F71)&lt;=es0,Es*F71,SIGN(F71)*Rs))</f>
        <v>-14.5</v>
      </c>
      <c r="H71" s="0" t="n">
        <f aca="false">G71*Сетка!G44*1000</f>
        <v>-36.25</v>
      </c>
      <c r="I71" s="0" t="n">
        <f aca="false">H71*Сетка!F44</f>
        <v>-2.71875</v>
      </c>
      <c r="J71" s="0" t="n">
        <f aca="false">H71*Сетка!E44</f>
        <v>-2.71875</v>
      </c>
      <c r="L71" s="0" t="n">
        <f aca="false">($B$8-dk*$B$7)+($B$3+dk)*Сетка!F44+$B$4*Сетка!E44</f>
        <v>-0.00181151179139105</v>
      </c>
      <c r="M71" s="0" t="n">
        <f aca="false">IF(Сетка!B44="бетон",IF(L71&gt;=0,0,IF(L71&gt;=-eb1,Ebr*L71,-Rb)),IF(ABS(L71)&lt;=es0,Es*L71,SIGN(L71)*Rs))</f>
        <v>-14.5</v>
      </c>
      <c r="N71" s="0" t="n">
        <f aca="false">M71*Сетка!G44*1000</f>
        <v>-36.25</v>
      </c>
      <c r="O71" s="0" t="n">
        <f aca="false">N71*Сетка!F44</f>
        <v>-2.71875</v>
      </c>
      <c r="P71" s="0" t="n">
        <f aca="false">N71*Сетка!E44</f>
        <v>-2.71875</v>
      </c>
      <c r="R71" s="0" t="n">
        <f aca="false">($B$8-dk*$B$6)+$B$3*Сетка!F44+($B$4+dk)*Сетка!E44</f>
        <v>-0.00181051179139105</v>
      </c>
      <c r="S71" s="0" t="n">
        <f aca="false">IF(Сетка!B44="бетон",IF(R71&gt;=0,0,IF(R71&gt;=-eb1,Ebr*R71,-Rb)),IF(ABS(R71)&lt;=es0,Es*R71,SIGN(R71)*Rs))</f>
        <v>-14.5</v>
      </c>
      <c r="T71" s="0" t="n">
        <f aca="false">S71*Сетка!G44*1000</f>
        <v>-36.25</v>
      </c>
      <c r="U71" s="0" t="n">
        <f aca="false">T71*Сетка!F44</f>
        <v>-2.71875</v>
      </c>
      <c r="V71" s="0" t="n">
        <f aca="false">T71*Сетка!E44</f>
        <v>-2.71875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$B$8+$B$3*Сетка!F45+$B$4*Сетка!E45</f>
        <v>-0.00213682905209928</v>
      </c>
      <c r="G72" s="0" t="n">
        <f aca="false">IF(Сетка!B45="бетон",IF(F72&gt;=0,0,IF(F72&gt;=-eb1,Ebr*F72,-Rb)),IF(ABS(F72)&lt;=es0,Es*F72,SIGN(F72)*Rs))</f>
        <v>-14.5</v>
      </c>
      <c r="H72" s="0" t="n">
        <f aca="false">G72*Сетка!G45*1000</f>
        <v>-36.25</v>
      </c>
      <c r="I72" s="0" t="n">
        <f aca="false">H72*Сетка!F45</f>
        <v>-2.71875</v>
      </c>
      <c r="J72" s="0" t="n">
        <f aca="false">H72*Сетка!E45</f>
        <v>-4.53125</v>
      </c>
      <c r="L72" s="0" t="n">
        <f aca="false">($B$8-dk*$B$7)+($B$3+dk)*Сетка!F45+$B$4*Сетка!E45</f>
        <v>-0.00213857905209928</v>
      </c>
      <c r="M72" s="0" t="n">
        <f aca="false">IF(Сетка!B45="бетон",IF(L72&gt;=0,0,IF(L72&gt;=-eb1,Ebr*L72,-Rb)),IF(ABS(L72)&lt;=es0,Es*L72,SIGN(L72)*Rs))</f>
        <v>-14.5</v>
      </c>
      <c r="N72" s="0" t="n">
        <f aca="false">M72*Сетка!G45*1000</f>
        <v>-36.25</v>
      </c>
      <c r="O72" s="0" t="n">
        <f aca="false">N72*Сетка!F45</f>
        <v>-2.71875</v>
      </c>
      <c r="P72" s="0" t="n">
        <f aca="false">N72*Сетка!E45</f>
        <v>-4.53125</v>
      </c>
      <c r="R72" s="0" t="n">
        <f aca="false">($B$8-dk*$B$6)+$B$3*Сетка!F45+($B$4+dk)*Сетка!E45</f>
        <v>-0.00213707905209928</v>
      </c>
      <c r="S72" s="0" t="n">
        <f aca="false">IF(Сетка!B45="бетон",IF(R72&gt;=0,0,IF(R72&gt;=-eb1,Ebr*R72,-Rb)),IF(ABS(R72)&lt;=es0,Es*R72,SIGN(R72)*Rs))</f>
        <v>-14.5</v>
      </c>
      <c r="T72" s="0" t="n">
        <f aca="false">S72*Сетка!G45*1000</f>
        <v>-36.25</v>
      </c>
      <c r="U72" s="0" t="n">
        <f aca="false">T72*Сетка!F45</f>
        <v>-2.71875</v>
      </c>
      <c r="V72" s="0" t="n">
        <f aca="false">T72*Сетка!E45</f>
        <v>-4.53125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$B$8+$B$3*Сетка!F46+$B$4*Сетка!E46</f>
        <v>-0.000844246267857179</v>
      </c>
      <c r="G73" s="0" t="n">
        <f aca="false">IF(Сетка!B46="бетон",IF(F73&gt;=0,0,IF(F73&gt;=-eb1,Ebr*F73,-Rb)),IF(ABS(F73)&lt;=es0,Es*F73,SIGN(F73)*Rs))</f>
        <v>-8.16104725595273</v>
      </c>
      <c r="H73" s="0" t="n">
        <f aca="false">G73*Сетка!G46*1000</f>
        <v>-20.4026181398818</v>
      </c>
      <c r="I73" s="0" t="n">
        <f aca="false">H73*Сетка!F46</f>
        <v>-2.55032726748523</v>
      </c>
      <c r="J73" s="0" t="n">
        <f aca="false">H73*Сетка!E46</f>
        <v>2.55032726748523</v>
      </c>
      <c r="L73" s="0" t="n">
        <f aca="false">($B$8-dk*$B$7)+($B$3+dk)*Сетка!F46+$B$4*Сетка!E46</f>
        <v>-0.000845496267857179</v>
      </c>
      <c r="M73" s="0" t="n">
        <f aca="false">IF(Сетка!B46="бетон",IF(L73&gt;=0,0,IF(L73&gt;=-eb1,Ebr*L73,-Rb)),IF(ABS(L73)&lt;=es0,Es*L73,SIGN(L73)*Rs))</f>
        <v>-8.17313058928606</v>
      </c>
      <c r="N73" s="0" t="n">
        <f aca="false">M73*Сетка!G46*1000</f>
        <v>-20.4328264732152</v>
      </c>
      <c r="O73" s="0" t="n">
        <f aca="false">N73*Сетка!F46</f>
        <v>-2.55410330915189</v>
      </c>
      <c r="P73" s="0" t="n">
        <f aca="false">N73*Сетка!E46</f>
        <v>2.55410330915189</v>
      </c>
      <c r="R73" s="0" t="n">
        <f aca="false">($B$8-dk*$B$6)+$B$3*Сетка!F46+($B$4+dk)*Сетка!E46</f>
        <v>-0.000846996267857179</v>
      </c>
      <c r="S73" s="0" t="n">
        <f aca="false">IF(Сетка!B46="бетон",IF(R73&gt;=0,0,IF(R73&gt;=-eb1,Ebr*R73,-Rb)),IF(ABS(R73)&lt;=es0,Es*R73,SIGN(R73)*Rs))</f>
        <v>-8.18763058928606</v>
      </c>
      <c r="T73" s="0" t="n">
        <f aca="false">S73*Сетка!G46*1000</f>
        <v>-20.4690764732151</v>
      </c>
      <c r="U73" s="0" t="n">
        <f aca="false">T73*Сетка!F46</f>
        <v>-2.55863455915189</v>
      </c>
      <c r="V73" s="0" t="n">
        <f aca="false">T73*Сетка!E46</f>
        <v>2.55863455915189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$B$8+$B$3*Сетка!F47+$B$4*Сетка!E47</f>
        <v>-0.00117131352856541</v>
      </c>
      <c r="G74" s="0" t="n">
        <f aca="false">IF(Сетка!B47="бетон",IF(F74&gt;=0,0,IF(F74&gt;=-eb1,Ebr*F74,-Rb)),IF(ABS(F74)&lt;=es0,Es*F74,SIGN(F74)*Rs))</f>
        <v>-11.3226974427989</v>
      </c>
      <c r="H74" s="0" t="n">
        <f aca="false">G74*Сетка!G47*1000</f>
        <v>-28.3067436069973</v>
      </c>
      <c r="I74" s="0" t="n">
        <f aca="false">H74*Сетка!F47</f>
        <v>-3.53834295087466</v>
      </c>
      <c r="J74" s="0" t="n">
        <f aca="false">H74*Сетка!E47</f>
        <v>2.1230057705248</v>
      </c>
      <c r="L74" s="0" t="n">
        <f aca="false">($B$8-dk*$B$7)+($B$3+dk)*Сетка!F47+$B$4*Сетка!E47</f>
        <v>-0.00117256352856541</v>
      </c>
      <c r="M74" s="0" t="n">
        <f aca="false">IF(Сетка!B47="бетон",IF(L74&gt;=0,0,IF(L74&gt;=-eb1,Ebr*L74,-Rb)),IF(ABS(L74)&lt;=es0,Es*L74,SIGN(L74)*Rs))</f>
        <v>-11.3347807761322</v>
      </c>
      <c r="N74" s="0" t="n">
        <f aca="false">M74*Сетка!G47*1000</f>
        <v>-28.3369519403306</v>
      </c>
      <c r="O74" s="0" t="n">
        <f aca="false">N74*Сетка!F47</f>
        <v>-3.54211899254133</v>
      </c>
      <c r="P74" s="0" t="n">
        <f aca="false">N74*Сетка!E47</f>
        <v>2.1252713955248</v>
      </c>
      <c r="R74" s="0" t="n">
        <f aca="false">($B$8-dk*$B$6)+$B$3*Сетка!F47+($B$4+dk)*Сетка!E47</f>
        <v>-0.00117356352856541</v>
      </c>
      <c r="S74" s="0" t="n">
        <f aca="false">IF(Сетка!B47="бетон",IF(R74&gt;=0,0,IF(R74&gt;=-eb1,Ebr*R74,-Rb)),IF(ABS(R74)&lt;=es0,Es*R74,SIGN(R74)*Rs))</f>
        <v>-11.3444474427989</v>
      </c>
      <c r="T74" s="0" t="n">
        <f aca="false">S74*Сетка!G47*1000</f>
        <v>-28.3611186069973</v>
      </c>
      <c r="U74" s="0" t="n">
        <f aca="false">T74*Сетка!F47</f>
        <v>-3.54513982587466</v>
      </c>
      <c r="V74" s="0" t="n">
        <f aca="false">T74*Сетка!E47</f>
        <v>2.1270838955248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$B$8+$B$3*Сетка!F48+$B$4*Сетка!E48</f>
        <v>-0.00149838078927363</v>
      </c>
      <c r="G75" s="0" t="n">
        <f aca="false">IF(Сетка!B48="бетон",IF(F75&gt;=0,0,IF(F75&gt;=-eb1,Ebr*F75,-Rb)),IF(ABS(F75)&lt;=es0,Es*F75,SIGN(F75)*Rs))</f>
        <v>-14.4843476296451</v>
      </c>
      <c r="H75" s="0" t="n">
        <f aca="false">G75*Сетка!G48*1000</f>
        <v>-36.2108690741128</v>
      </c>
      <c r="I75" s="0" t="n">
        <f aca="false">H75*Сетка!F48</f>
        <v>-4.52635863426409</v>
      </c>
      <c r="J75" s="0" t="n">
        <f aca="false">H75*Сетка!E48</f>
        <v>0.905271726852819</v>
      </c>
      <c r="L75" s="0" t="n">
        <f aca="false">($B$8-dk*$B$7)+($B$3+dk)*Сетка!F48+$B$4*Сетка!E48</f>
        <v>-0.00149963078927363</v>
      </c>
      <c r="M75" s="0" t="n">
        <f aca="false">IF(Сетка!B48="бетон",IF(L75&gt;=0,0,IF(L75&gt;=-eb1,Ebr*L75,-Rb)),IF(ABS(L75)&lt;=es0,Es*L75,SIGN(L75)*Rs))</f>
        <v>-14.4964309629784</v>
      </c>
      <c r="N75" s="0" t="n">
        <f aca="false">M75*Сетка!G48*1000</f>
        <v>-36.2410774074461</v>
      </c>
      <c r="O75" s="0" t="n">
        <f aca="false">N75*Сетка!F48</f>
        <v>-4.53013467593076</v>
      </c>
      <c r="P75" s="0" t="n">
        <f aca="false">N75*Сетка!E48</f>
        <v>0.906026935186152</v>
      </c>
      <c r="R75" s="0" t="n">
        <f aca="false">($B$8-dk*$B$6)+$B$3*Сетка!F48+($B$4+dk)*Сетка!E48</f>
        <v>-0.00150013078927363</v>
      </c>
      <c r="S75" s="0" t="n">
        <f aca="false">IF(Сетка!B48="бетон",IF(R75&gt;=0,0,IF(R75&gt;=-eb1,Ebr*R75,-Rb)),IF(ABS(R75)&lt;=es0,Es*R75,SIGN(R75)*Rs))</f>
        <v>-14.5</v>
      </c>
      <c r="T75" s="0" t="n">
        <f aca="false">S75*Сетка!G48*1000</f>
        <v>-36.25</v>
      </c>
      <c r="U75" s="0" t="n">
        <f aca="false">T75*Сетка!F48</f>
        <v>-4.53125</v>
      </c>
      <c r="V75" s="0" t="n">
        <f aca="false">T75*Сетка!E48</f>
        <v>0.90625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$B$8+$B$3*Сетка!F49+$B$4*Сетка!E49</f>
        <v>-0.00182544804998186</v>
      </c>
      <c r="G76" s="0" t="n">
        <f aca="false">IF(Сетка!B49="бетон",IF(F76&gt;=0,0,IF(F76&gt;=-eb1,Ebr*F76,-Rb)),IF(ABS(F76)&lt;=es0,Es*F76,SIGN(F76)*Rs))</f>
        <v>-14.5</v>
      </c>
      <c r="H76" s="0" t="n">
        <f aca="false">G76*Сетка!G49*1000</f>
        <v>-36.25</v>
      </c>
      <c r="I76" s="0" t="n">
        <f aca="false">H76*Сетка!F49</f>
        <v>-4.53125</v>
      </c>
      <c r="J76" s="0" t="n">
        <f aca="false">H76*Сетка!E49</f>
        <v>-0.90625</v>
      </c>
      <c r="L76" s="0" t="n">
        <f aca="false">($B$8-dk*$B$7)+($B$3+dk)*Сетка!F49+$B$4*Сетка!E49</f>
        <v>-0.00182669804998186</v>
      </c>
      <c r="M76" s="0" t="n">
        <f aca="false">IF(Сетка!B49="бетон",IF(L76&gt;=0,0,IF(L76&gt;=-eb1,Ebr*L76,-Rb)),IF(ABS(L76)&lt;=es0,Es*L76,SIGN(L76)*Rs))</f>
        <v>-14.5</v>
      </c>
      <c r="N76" s="0" t="n">
        <f aca="false">M76*Сетка!G49*1000</f>
        <v>-36.25</v>
      </c>
      <c r="O76" s="0" t="n">
        <f aca="false">N76*Сетка!F49</f>
        <v>-4.53125</v>
      </c>
      <c r="P76" s="0" t="n">
        <f aca="false">N76*Сетка!E49</f>
        <v>-0.90625</v>
      </c>
      <c r="R76" s="0" t="n">
        <f aca="false">($B$8-dk*$B$6)+$B$3*Сетка!F49+($B$4+dk)*Сетка!E49</f>
        <v>-0.00182669804998186</v>
      </c>
      <c r="S76" s="0" t="n">
        <f aca="false">IF(Сетка!B49="бетон",IF(R76&gt;=0,0,IF(R76&gt;=-eb1,Ebr*R76,-Rb)),IF(ABS(R76)&lt;=es0,Es*R76,SIGN(R76)*Rs))</f>
        <v>-14.5</v>
      </c>
      <c r="T76" s="0" t="n">
        <f aca="false">S76*Сетка!G49*1000</f>
        <v>-36.25</v>
      </c>
      <c r="U76" s="0" t="n">
        <f aca="false">T76*Сетка!F49</f>
        <v>-4.53125</v>
      </c>
      <c r="V76" s="0" t="n">
        <f aca="false">T76*Сетка!E49</f>
        <v>-0.90625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$B$8+$B$3*Сетка!F50+$B$4*Сетка!E50</f>
        <v>-0.00215251531069008</v>
      </c>
      <c r="G77" s="0" t="n">
        <f aca="false">IF(Сетка!B50="бетон",IF(F77&gt;=0,0,IF(F77&gt;=-eb1,Ebr*F77,-Rb)),IF(ABS(F77)&lt;=es0,Es*F77,SIGN(F77)*Rs))</f>
        <v>-14.5</v>
      </c>
      <c r="H77" s="0" t="n">
        <f aca="false">G77*Сетка!G50*1000</f>
        <v>-36.25</v>
      </c>
      <c r="I77" s="0" t="n">
        <f aca="false">H77*Сетка!F50</f>
        <v>-4.53125</v>
      </c>
      <c r="J77" s="0" t="n">
        <f aca="false">H77*Сетка!E50</f>
        <v>-2.71875</v>
      </c>
      <c r="L77" s="0" t="n">
        <f aca="false">($B$8-dk*$B$7)+($B$3+dk)*Сетка!F50+$B$4*Сетка!E50</f>
        <v>-0.00215376531069008</v>
      </c>
      <c r="M77" s="0" t="n">
        <f aca="false">IF(Сетка!B50="бетон",IF(L77&gt;=0,0,IF(L77&gt;=-eb1,Ebr*L77,-Rb)),IF(ABS(L77)&lt;=es0,Es*L77,SIGN(L77)*Rs))</f>
        <v>-14.5</v>
      </c>
      <c r="N77" s="0" t="n">
        <f aca="false">M77*Сетка!G50*1000</f>
        <v>-36.25</v>
      </c>
      <c r="O77" s="0" t="n">
        <f aca="false">N77*Сетка!F50</f>
        <v>-4.53125</v>
      </c>
      <c r="P77" s="0" t="n">
        <f aca="false">N77*Сетка!E50</f>
        <v>-2.71875</v>
      </c>
      <c r="R77" s="0" t="n">
        <f aca="false">($B$8-dk*$B$6)+$B$3*Сетка!F50+($B$4+dk)*Сетка!E50</f>
        <v>-0.00215326531069008</v>
      </c>
      <c r="S77" s="0" t="n">
        <f aca="false">IF(Сетка!B50="бетон",IF(R77&gt;=0,0,IF(R77&gt;=-eb1,Ebr*R77,-Rb)),IF(ABS(R77)&lt;=es0,Es*R77,SIGN(R77)*Rs))</f>
        <v>-14.5</v>
      </c>
      <c r="T77" s="0" t="n">
        <f aca="false">S77*Сетка!G50*1000</f>
        <v>-36.25</v>
      </c>
      <c r="U77" s="0" t="n">
        <f aca="false">T77*Сетка!F50</f>
        <v>-4.53125</v>
      </c>
      <c r="V77" s="0" t="n">
        <f aca="false">T77*Сетка!E50</f>
        <v>-2.71875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$B$8+$B$3*Сетка!F51+$B$4*Сетка!E51</f>
        <v>-0.00247958257139831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L78" s="0" t="n">
        <f aca="false">($B$8-dk*$B$7)+($B$3+dk)*Сетка!F51+$B$4*Сетка!E51</f>
        <v>-0.00248083257139831</v>
      </c>
      <c r="M78" s="0" t="n">
        <f aca="false">IF(Сетка!B51="бетон",IF(L78&gt;=0,0,IF(L78&gt;=-eb1,Ebr*L78,-Rb)),IF(ABS(L78)&lt;=es0,Es*L78,SIGN(L78)*Rs))</f>
        <v>-14.5</v>
      </c>
      <c r="N78" s="0" t="n">
        <f aca="false">M78*Сетка!G51*1000</f>
        <v>-36.25</v>
      </c>
      <c r="O78" s="0" t="n">
        <f aca="false">N78*Сетка!F51</f>
        <v>-4.53125</v>
      </c>
      <c r="P78" s="0" t="n">
        <f aca="false">N78*Сетка!E51</f>
        <v>-4.53125</v>
      </c>
      <c r="R78" s="0" t="n">
        <f aca="false">($B$8-dk*$B$6)+$B$3*Сетка!F51+($B$4+dk)*Сетка!E51</f>
        <v>-0.00247983257139831</v>
      </c>
      <c r="S78" s="0" t="n">
        <f aca="false">IF(Сетка!B51="бетон",IF(R78&gt;=0,0,IF(R78&gt;=-eb1,Ebr*R78,-Rb)),IF(ABS(R78)&lt;=es0,Es*R78,SIGN(R78)*Rs))</f>
        <v>-14.5</v>
      </c>
      <c r="T78" s="0" t="n">
        <f aca="false">S78*Сетка!G51*1000</f>
        <v>-36.25</v>
      </c>
      <c r="U78" s="0" t="n">
        <f aca="false">T78*Сетка!F51</f>
        <v>-4.53125</v>
      </c>
      <c r="V78" s="0" t="n">
        <f aca="false">T78*Сетка!E51</f>
        <v>-4.53125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$B$8+$B$3*Сетка!F52+$B$4*Сетка!E52</f>
        <v>-0.00118699978715621</v>
      </c>
      <c r="G79" s="0" t="n">
        <f aca="false">IF(Сетка!B52="бетон",IF(F79&gt;=0,0,IF(F79&gt;=-eb1,Ebr*F79,-Rb)),IF(ABS(F79)&lt;=es0,Es*F79,SIGN(F79)*Rs))</f>
        <v>-11.4743312758434</v>
      </c>
      <c r="H79" s="0" t="n">
        <f aca="false">G79*Сетка!G52*1000</f>
        <v>-28.6858281896084</v>
      </c>
      <c r="I79" s="0" t="n">
        <f aca="false">H79*Сетка!F52</f>
        <v>-5.02001993318147</v>
      </c>
      <c r="J79" s="0" t="n">
        <f aca="false">H79*Сетка!E52</f>
        <v>3.58572852370105</v>
      </c>
      <c r="L79" s="0" t="n">
        <f aca="false">($B$8-dk*$B$7)+($B$3+dk)*Сетка!F52+$B$4*Сетка!E52</f>
        <v>-0.00118774978715621</v>
      </c>
      <c r="M79" s="0" t="n">
        <f aca="false">IF(Сетка!B52="бетон",IF(L79&gt;=0,0,IF(L79&gt;=-eb1,Ebr*L79,-Rb)),IF(ABS(L79)&lt;=es0,Es*L79,SIGN(L79)*Rs))</f>
        <v>-11.4815812758434</v>
      </c>
      <c r="N79" s="0" t="n">
        <f aca="false">M79*Сетка!G52*1000</f>
        <v>-28.7039531896084</v>
      </c>
      <c r="O79" s="0" t="n">
        <f aca="false">N79*Сетка!F52</f>
        <v>-5.02319180818147</v>
      </c>
      <c r="P79" s="0" t="n">
        <f aca="false">N79*Сетка!E52</f>
        <v>3.58799414870105</v>
      </c>
      <c r="R79" s="0" t="n">
        <f aca="false">($B$8-dk*$B$6)+$B$3*Сетка!F52+($B$4+dk)*Сетка!E52</f>
        <v>-0.00118974978715621</v>
      </c>
      <c r="S79" s="0" t="n">
        <f aca="false">IF(Сетка!B52="бетон",IF(R79&gt;=0,0,IF(R79&gt;=-eb1,Ebr*R79,-Rb)),IF(ABS(R79)&lt;=es0,Es*R79,SIGN(R79)*Rs))</f>
        <v>-11.5009146091767</v>
      </c>
      <c r="T79" s="0" t="n">
        <f aca="false">S79*Сетка!G52*1000</f>
        <v>-28.7522865229417</v>
      </c>
      <c r="U79" s="0" t="n">
        <f aca="false">T79*Сетка!F52</f>
        <v>-5.0316501415148</v>
      </c>
      <c r="V79" s="0" t="n">
        <f aca="false">T79*Сетка!E52</f>
        <v>3.59403581536772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$B$8+$B$3*Сетка!F53+$B$4*Сетка!E53</f>
        <v>-0.00151406704786444</v>
      </c>
      <c r="G80" s="0" t="n">
        <f aca="false">IF(Сетка!B53="бетон",IF(F80&gt;=0,0,IF(F80&gt;=-eb1,Ebr*F80,-Rb)),IF(ABS(F80)&lt;=es0,Es*F80,SIGN(F80)*Rs))</f>
        <v>-14.5</v>
      </c>
      <c r="H80" s="0" t="n">
        <f aca="false">G80*Сетка!G53*1000</f>
        <v>-36.25</v>
      </c>
      <c r="I80" s="0" t="n">
        <f aca="false">H80*Сетка!F53</f>
        <v>-6.34375</v>
      </c>
      <c r="J80" s="0" t="n">
        <f aca="false">H80*Сетка!E53</f>
        <v>2.71875</v>
      </c>
      <c r="L80" s="0" t="n">
        <f aca="false">($B$8-dk*$B$7)+($B$3+dk)*Сетка!F53+$B$4*Сетка!E53</f>
        <v>-0.00151481704786444</v>
      </c>
      <c r="M80" s="0" t="n">
        <f aca="false">IF(Сетка!B53="бетон",IF(L80&gt;=0,0,IF(L80&gt;=-eb1,Ebr*L80,-Rb)),IF(ABS(L80)&lt;=es0,Es*L80,SIGN(L80)*Rs))</f>
        <v>-14.5</v>
      </c>
      <c r="N80" s="0" t="n">
        <f aca="false">M80*Сетка!G53*1000</f>
        <v>-36.25</v>
      </c>
      <c r="O80" s="0" t="n">
        <f aca="false">N80*Сетка!F53</f>
        <v>-6.34375</v>
      </c>
      <c r="P80" s="0" t="n">
        <f aca="false">N80*Сетка!E53</f>
        <v>2.71875</v>
      </c>
      <c r="R80" s="0" t="n">
        <f aca="false">($B$8-dk*$B$6)+$B$3*Сетка!F53+($B$4+dk)*Сетка!E53</f>
        <v>-0.00151631704786444</v>
      </c>
      <c r="S80" s="0" t="n">
        <f aca="false">IF(Сетка!B53="бетон",IF(R80&gt;=0,0,IF(R80&gt;=-eb1,Ebr*R80,-Rb)),IF(ABS(R80)&lt;=es0,Es*R80,SIGN(R80)*Rs))</f>
        <v>-14.5</v>
      </c>
      <c r="T80" s="0" t="n">
        <f aca="false">S80*Сетка!G53*1000</f>
        <v>-36.25</v>
      </c>
      <c r="U80" s="0" t="n">
        <f aca="false">T80*Сетка!F53</f>
        <v>-6.34375</v>
      </c>
      <c r="V80" s="0" t="n">
        <f aca="false">T80*Сетка!E53</f>
        <v>2.71875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$B$8+$B$3*Сетка!F54+$B$4*Сетка!E54</f>
        <v>-0.00184113430857266</v>
      </c>
      <c r="G81" s="0" t="n">
        <f aca="false">IF(Сетка!B54="бетон",IF(F81&gt;=0,0,IF(F81&gt;=-eb1,Ebr*F81,-Rb)),IF(ABS(F81)&lt;=es0,Es*F81,SIGN(F81)*Rs))</f>
        <v>-14.5</v>
      </c>
      <c r="H81" s="0" t="n">
        <f aca="false">G81*Сетка!G54*1000</f>
        <v>-36.25</v>
      </c>
      <c r="I81" s="0" t="n">
        <f aca="false">H81*Сетка!F54</f>
        <v>-6.34375</v>
      </c>
      <c r="J81" s="0" t="n">
        <f aca="false">H81*Сетка!E54</f>
        <v>0.90625</v>
      </c>
      <c r="L81" s="0" t="n">
        <f aca="false">($B$8-dk*$B$7)+($B$3+dk)*Сетка!F54+$B$4*Сетка!E54</f>
        <v>-0.00184188430857266</v>
      </c>
      <c r="M81" s="0" t="n">
        <f aca="false">IF(Сетка!B54="бетон",IF(L81&gt;=0,0,IF(L81&gt;=-eb1,Ebr*L81,-Rb)),IF(ABS(L81)&lt;=es0,Es*L81,SIGN(L81)*Rs))</f>
        <v>-14.5</v>
      </c>
      <c r="N81" s="0" t="n">
        <f aca="false">M81*Сетка!G54*1000</f>
        <v>-36.25</v>
      </c>
      <c r="O81" s="0" t="n">
        <f aca="false">N81*Сетка!F54</f>
        <v>-6.34375</v>
      </c>
      <c r="P81" s="0" t="n">
        <f aca="false">N81*Сетка!E54</f>
        <v>0.90625</v>
      </c>
      <c r="R81" s="0" t="n">
        <f aca="false">($B$8-dk*$B$6)+$B$3*Сетка!F54+($B$4+dk)*Сетка!E54</f>
        <v>-0.00184288430857266</v>
      </c>
      <c r="S81" s="0" t="n">
        <f aca="false">IF(Сетка!B54="бетон",IF(R81&gt;=0,0,IF(R81&gt;=-eb1,Ebr*R81,-Rb)),IF(ABS(R81)&lt;=es0,Es*R81,SIGN(R81)*Rs))</f>
        <v>-14.5</v>
      </c>
      <c r="T81" s="0" t="n">
        <f aca="false">S81*Сетка!G54*1000</f>
        <v>-36.25</v>
      </c>
      <c r="U81" s="0" t="n">
        <f aca="false">T81*Сетка!F54</f>
        <v>-6.34375</v>
      </c>
      <c r="V81" s="0" t="n">
        <f aca="false">T81*Сетка!E54</f>
        <v>0.90625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$B$8+$B$3*Сетка!F55+$B$4*Сетка!E55</f>
        <v>-0.00216820156928089</v>
      </c>
      <c r="G82" s="0" t="n">
        <f aca="false">IF(Сетка!B55="бетон",IF(F82&gt;=0,0,IF(F82&gt;=-eb1,Ebr*F82,-Rb)),IF(ABS(F82)&lt;=es0,Es*F82,SIGN(F82)*Rs))</f>
        <v>-14.5</v>
      </c>
      <c r="H82" s="0" t="n">
        <f aca="false">G82*Сетка!G55*1000</f>
        <v>-36.25</v>
      </c>
      <c r="I82" s="0" t="n">
        <f aca="false">H82*Сетка!F55</f>
        <v>-6.34375</v>
      </c>
      <c r="J82" s="0" t="n">
        <f aca="false">H82*Сетка!E55</f>
        <v>-0.90625</v>
      </c>
      <c r="L82" s="0" t="n">
        <f aca="false">($B$8-dk*$B$7)+($B$3+dk)*Сетка!F55+$B$4*Сетка!E55</f>
        <v>-0.00216895156928089</v>
      </c>
      <c r="M82" s="0" t="n">
        <f aca="false">IF(Сетка!B55="бетон",IF(L82&gt;=0,0,IF(L82&gt;=-eb1,Ebr*L82,-Rb)),IF(ABS(L82)&lt;=es0,Es*L82,SIGN(L82)*Rs))</f>
        <v>-14.5</v>
      </c>
      <c r="N82" s="0" t="n">
        <f aca="false">M82*Сетка!G55*1000</f>
        <v>-36.25</v>
      </c>
      <c r="O82" s="0" t="n">
        <f aca="false">N82*Сетка!F55</f>
        <v>-6.34375</v>
      </c>
      <c r="P82" s="0" t="n">
        <f aca="false">N82*Сетка!E55</f>
        <v>-0.90625</v>
      </c>
      <c r="R82" s="0" t="n">
        <f aca="false">($B$8-dk*$B$6)+$B$3*Сетка!F55+($B$4+dk)*Сетка!E55</f>
        <v>-0.00216945156928089</v>
      </c>
      <c r="S82" s="0" t="n">
        <f aca="false">IF(Сетка!B55="бетон",IF(R82&gt;=0,0,IF(R82&gt;=-eb1,Ebr*R82,-Rb)),IF(ABS(R82)&lt;=es0,Es*R82,SIGN(R82)*Rs))</f>
        <v>-14.5</v>
      </c>
      <c r="T82" s="0" t="n">
        <f aca="false">S82*Сетка!G55*1000</f>
        <v>-36.25</v>
      </c>
      <c r="U82" s="0" t="n">
        <f aca="false">T82*Сетка!F55</f>
        <v>-6.34375</v>
      </c>
      <c r="V82" s="0" t="n">
        <f aca="false">T82*Сетка!E55</f>
        <v>-0.90625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$B$8+$B$3*Сетка!F56+$B$4*Сетка!E56</f>
        <v>-0.00249526882998912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L83" s="0" t="n">
        <f aca="false">($B$8-dk*$B$7)+($B$3+dk)*Сетка!F56+$B$4*Сетка!E56</f>
        <v>-0.00249601882998912</v>
      </c>
      <c r="M83" s="0" t="n">
        <f aca="false">IF(Сетка!B56="бетон",IF(L83&gt;=0,0,IF(L83&gt;=-eb1,Ebr*L83,-Rb)),IF(ABS(L83)&lt;=es0,Es*L83,SIGN(L83)*Rs))</f>
        <v>-14.5</v>
      </c>
      <c r="N83" s="0" t="n">
        <f aca="false">M83*Сетка!G56*1000</f>
        <v>-36.25</v>
      </c>
      <c r="O83" s="0" t="n">
        <f aca="false">N83*Сетка!F56</f>
        <v>-6.34375</v>
      </c>
      <c r="P83" s="0" t="n">
        <f aca="false">N83*Сетка!E56</f>
        <v>-2.71875</v>
      </c>
      <c r="R83" s="0" t="n">
        <f aca="false">($B$8-dk*$B$6)+$B$3*Сетка!F56+($B$4+dk)*Сетка!E56</f>
        <v>-0.00249601882998912</v>
      </c>
      <c r="S83" s="0" t="n">
        <f aca="false">IF(Сетка!B56="бетон",IF(R83&gt;=0,0,IF(R83&gt;=-eb1,Ebr*R83,-Rb)),IF(ABS(R83)&lt;=es0,Es*R83,SIGN(R83)*Rs))</f>
        <v>-14.5</v>
      </c>
      <c r="T83" s="0" t="n">
        <f aca="false">S83*Сетка!G56*1000</f>
        <v>-36.25</v>
      </c>
      <c r="U83" s="0" t="n">
        <f aca="false">T83*Сетка!F56</f>
        <v>-6.34375</v>
      </c>
      <c r="V83" s="0" t="n">
        <f aca="false">T83*Сетка!E56</f>
        <v>-2.71875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$B$8+$B$3*Сетка!F57+$B$4*Сетка!E57</f>
        <v>-0.00282233609069734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L84" s="0" t="n">
        <f aca="false">($B$8-dk*$B$7)+($B$3+dk)*Сетка!F57+$B$4*Сетка!E57</f>
        <v>-0.00282308609069734</v>
      </c>
      <c r="M84" s="0" t="n">
        <f aca="false">IF(Сетка!B57="бетон",IF(L84&gt;=0,0,IF(L84&gt;=-eb1,Ebr*L84,-Rb)),IF(ABS(L84)&lt;=es0,Es*L84,SIGN(L84)*Rs))</f>
        <v>-14.5</v>
      </c>
      <c r="N84" s="0" t="n">
        <f aca="false">M84*Сетка!G57*1000</f>
        <v>-36.25</v>
      </c>
      <c r="O84" s="0" t="n">
        <f aca="false">N84*Сетка!F57</f>
        <v>-6.34375</v>
      </c>
      <c r="P84" s="0" t="n">
        <f aca="false">N84*Сетка!E57</f>
        <v>-4.53125</v>
      </c>
      <c r="R84" s="0" t="n">
        <f aca="false">($B$8-dk*$B$6)+$B$3*Сетка!F57+($B$4+dk)*Сетка!E57</f>
        <v>-0.00282258609069734</v>
      </c>
      <c r="S84" s="0" t="n">
        <f aca="false">IF(Сетка!B57="бетон",IF(R84&gt;=0,0,IF(R84&gt;=-eb1,Ebr*R84,-Rb)),IF(ABS(R84)&lt;=es0,Es*R84,SIGN(R84)*Rs))</f>
        <v>-14.5</v>
      </c>
      <c r="T84" s="0" t="n">
        <f aca="false">S84*Сетка!G57*1000</f>
        <v>-36.25</v>
      </c>
      <c r="U84" s="0" t="n">
        <f aca="false">T84*Сетка!F57</f>
        <v>-6.34375</v>
      </c>
      <c r="V84" s="0" t="n">
        <f aca="false">T84*Сетка!E57</f>
        <v>-4.53125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$B$8+$B$3*Сетка!F58+$B$4*Сетка!E58</f>
        <v>-0.00152975330645524</v>
      </c>
      <c r="G85" s="0" t="n">
        <f aca="false">IF(Сетка!B58="бетон",IF(F85&gt;=0,0,IF(F85&gt;=-eb1,Ebr*F85,-Rb)),IF(ABS(F85)&lt;=es0,Es*F85,SIGN(F85)*Rs))</f>
        <v>-14.5</v>
      </c>
      <c r="H85" s="0" t="n">
        <f aca="false">G85*Сетка!G58*1000</f>
        <v>-36.25</v>
      </c>
      <c r="I85" s="0" t="n">
        <f aca="false">H85*Сетка!F58</f>
        <v>-8.15625</v>
      </c>
      <c r="J85" s="0" t="n">
        <f aca="false">H85*Сетка!E58</f>
        <v>4.53125</v>
      </c>
      <c r="L85" s="0" t="n">
        <f aca="false">($B$8-dk*$B$7)+($B$3+dk)*Сетка!F58+$B$4*Сетка!E58</f>
        <v>-0.00153000330645524</v>
      </c>
      <c r="M85" s="0" t="n">
        <f aca="false">IF(Сетка!B58="бетон",IF(L85&gt;=0,0,IF(L85&gt;=-eb1,Ebr*L85,-Rb)),IF(ABS(L85)&lt;=es0,Es*L85,SIGN(L85)*Rs))</f>
        <v>-14.5</v>
      </c>
      <c r="N85" s="0" t="n">
        <f aca="false">M85*Сетка!G58*1000</f>
        <v>-36.25</v>
      </c>
      <c r="O85" s="0" t="n">
        <f aca="false">N85*Сетка!F58</f>
        <v>-8.15625</v>
      </c>
      <c r="P85" s="0" t="n">
        <f aca="false">N85*Сетка!E58</f>
        <v>4.53125</v>
      </c>
      <c r="R85" s="0" t="n">
        <f aca="false">($B$8-dk*$B$6)+$B$3*Сетка!F58+($B$4+dk)*Сетка!E58</f>
        <v>-0.00153250330645524</v>
      </c>
      <c r="S85" s="0" t="n">
        <f aca="false">IF(Сетка!B58="бетон",IF(R85&gt;=0,0,IF(R85&gt;=-eb1,Ebr*R85,-Rb)),IF(ABS(R85)&lt;=es0,Es*R85,SIGN(R85)*Rs))</f>
        <v>-14.5</v>
      </c>
      <c r="T85" s="0" t="n">
        <f aca="false">S85*Сетка!G58*1000</f>
        <v>-36.25</v>
      </c>
      <c r="U85" s="0" t="n">
        <f aca="false">T85*Сетка!F58</f>
        <v>-8.15625</v>
      </c>
      <c r="V85" s="0" t="n">
        <f aca="false">T85*Сетка!E58</f>
        <v>4.53125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$B$8+$B$3*Сетка!F59+$B$4*Сетка!E59</f>
        <v>-0.00185682056716347</v>
      </c>
      <c r="G86" s="0" t="n">
        <f aca="false">IF(Сетка!B59="бетон",IF(F86&gt;=0,0,IF(F86&gt;=-eb1,Ebr*F86,-Rb)),IF(ABS(F86)&lt;=es0,Es*F86,SIGN(F86)*Rs))</f>
        <v>-14.5</v>
      </c>
      <c r="H86" s="0" t="n">
        <f aca="false">G86*Сетка!G59*1000</f>
        <v>-36.25</v>
      </c>
      <c r="I86" s="0" t="n">
        <f aca="false">H86*Сетка!F59</f>
        <v>-8.15625</v>
      </c>
      <c r="J86" s="0" t="n">
        <f aca="false">H86*Сетка!E59</f>
        <v>2.71875</v>
      </c>
      <c r="L86" s="0" t="n">
        <f aca="false">($B$8-dk*$B$7)+($B$3+dk)*Сетка!F59+$B$4*Сетка!E59</f>
        <v>-0.00185707056716347</v>
      </c>
      <c r="M86" s="0" t="n">
        <f aca="false">IF(Сетка!B59="бетон",IF(L86&gt;=0,0,IF(L86&gt;=-eb1,Ebr*L86,-Rb)),IF(ABS(L86)&lt;=es0,Es*L86,SIGN(L86)*Rs))</f>
        <v>-14.5</v>
      </c>
      <c r="N86" s="0" t="n">
        <f aca="false">M86*Сетка!G59*1000</f>
        <v>-36.25</v>
      </c>
      <c r="O86" s="0" t="n">
        <f aca="false">N86*Сетка!F59</f>
        <v>-8.15625</v>
      </c>
      <c r="P86" s="0" t="n">
        <f aca="false">N86*Сетка!E59</f>
        <v>2.71875</v>
      </c>
      <c r="R86" s="0" t="n">
        <f aca="false">($B$8-dk*$B$6)+$B$3*Сетка!F59+($B$4+dk)*Сетка!E59</f>
        <v>-0.00185907056716347</v>
      </c>
      <c r="S86" s="0" t="n">
        <f aca="false">IF(Сетка!B59="бетон",IF(R86&gt;=0,0,IF(R86&gt;=-eb1,Ebr*R86,-Rb)),IF(ABS(R86)&lt;=es0,Es*R86,SIGN(R86)*Rs))</f>
        <v>-14.5</v>
      </c>
      <c r="T86" s="0" t="n">
        <f aca="false">S86*Сетка!G59*1000</f>
        <v>-36.25</v>
      </c>
      <c r="U86" s="0" t="n">
        <f aca="false">T86*Сетка!F59</f>
        <v>-8.15625</v>
      </c>
      <c r="V86" s="0" t="n">
        <f aca="false">T86*Сетка!E59</f>
        <v>2.71875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$B$8+$B$3*Сетка!F60+$B$4*Сетка!E60</f>
        <v>-0.00218388782787169</v>
      </c>
      <c r="G87" s="0" t="n">
        <f aca="false">IF(Сетка!B60="бетон",IF(F87&gt;=0,0,IF(F87&gt;=-eb1,Ebr*F87,-Rb)),IF(ABS(F87)&lt;=es0,Es*F87,SIGN(F87)*Rs))</f>
        <v>-14.5</v>
      </c>
      <c r="H87" s="0" t="n">
        <f aca="false">G87*Сетка!G60*1000</f>
        <v>-36.25</v>
      </c>
      <c r="I87" s="0" t="n">
        <f aca="false">H87*Сетка!F60</f>
        <v>-8.15625</v>
      </c>
      <c r="J87" s="0" t="n">
        <f aca="false">H87*Сетка!E60</f>
        <v>0.90625</v>
      </c>
      <c r="L87" s="0" t="n">
        <f aca="false">($B$8-dk*$B$7)+($B$3+dk)*Сетка!F60+$B$4*Сетка!E60</f>
        <v>-0.00218413782787169</v>
      </c>
      <c r="M87" s="0" t="n">
        <f aca="false">IF(Сетка!B60="бетон",IF(L87&gt;=0,0,IF(L87&gt;=-eb1,Ebr*L87,-Rb)),IF(ABS(L87)&lt;=es0,Es*L87,SIGN(L87)*Rs))</f>
        <v>-14.5</v>
      </c>
      <c r="N87" s="0" t="n">
        <f aca="false">M87*Сетка!G60*1000</f>
        <v>-36.25</v>
      </c>
      <c r="O87" s="0" t="n">
        <f aca="false">N87*Сетка!F60</f>
        <v>-8.15625</v>
      </c>
      <c r="P87" s="0" t="n">
        <f aca="false">N87*Сетка!E60</f>
        <v>0.90625</v>
      </c>
      <c r="R87" s="0" t="n">
        <f aca="false">($B$8-dk*$B$6)+$B$3*Сетка!F60+($B$4+dk)*Сетка!E60</f>
        <v>-0.00218563782787169</v>
      </c>
      <c r="S87" s="0" t="n">
        <f aca="false">IF(Сетка!B60="бетон",IF(R87&gt;=0,0,IF(R87&gt;=-eb1,Ebr*R87,-Rb)),IF(ABS(R87)&lt;=es0,Es*R87,SIGN(R87)*Rs))</f>
        <v>-14.5</v>
      </c>
      <c r="T87" s="0" t="n">
        <f aca="false">S87*Сетка!G60*1000</f>
        <v>-36.25</v>
      </c>
      <c r="U87" s="0" t="n">
        <f aca="false">T87*Сетка!F60</f>
        <v>-8.15625</v>
      </c>
      <c r="V87" s="0" t="n">
        <f aca="false">T87*Сетка!E60</f>
        <v>0.90625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$B$8+$B$3*Сетка!F61+$B$4*Сетка!E61</f>
        <v>-0.00251095508857992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L88" s="0" t="n">
        <f aca="false">($B$8-dk*$B$7)+($B$3+dk)*Сетка!F61+$B$4*Сетка!E61</f>
        <v>-0.00251120508857992</v>
      </c>
      <c r="M88" s="0" t="n">
        <f aca="false">IF(Сетка!B61="бетон",IF(L88&gt;=0,0,IF(L88&gt;=-eb1,Ebr*L88,-Rb)),IF(ABS(L88)&lt;=es0,Es*L88,SIGN(L88)*Rs))</f>
        <v>-14.5</v>
      </c>
      <c r="N88" s="0" t="n">
        <f aca="false">M88*Сетка!G61*1000</f>
        <v>-36.25</v>
      </c>
      <c r="O88" s="0" t="n">
        <f aca="false">N88*Сетка!F61</f>
        <v>-8.15625</v>
      </c>
      <c r="P88" s="0" t="n">
        <f aca="false">N88*Сетка!E61</f>
        <v>-0.90625</v>
      </c>
      <c r="R88" s="0" t="n">
        <f aca="false">($B$8-dk*$B$6)+$B$3*Сетка!F61+($B$4+dk)*Сетка!E61</f>
        <v>-0.00251220508857992</v>
      </c>
      <c r="S88" s="0" t="n">
        <f aca="false">IF(Сетка!B61="бетон",IF(R88&gt;=0,0,IF(R88&gt;=-eb1,Ebr*R88,-Rb)),IF(ABS(R88)&lt;=es0,Es*R88,SIGN(R88)*Rs))</f>
        <v>-14.5</v>
      </c>
      <c r="T88" s="0" t="n">
        <f aca="false">S88*Сетка!G61*1000</f>
        <v>-36.25</v>
      </c>
      <c r="U88" s="0" t="n">
        <f aca="false">T88*Сетка!F61</f>
        <v>-8.15625</v>
      </c>
      <c r="V88" s="0" t="n">
        <f aca="false">T88*Сетка!E61</f>
        <v>-0.90625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$B$8+$B$3*Сетка!F62+$B$4*Сетка!E62</f>
        <v>-0.00283802234928815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L89" s="0" t="n">
        <f aca="false">($B$8-dk*$B$7)+($B$3+dk)*Сетка!F62+$B$4*Сетка!E62</f>
        <v>-0.00283827234928815</v>
      </c>
      <c r="M89" s="0" t="n">
        <f aca="false">IF(Сетка!B62="бетон",IF(L89&gt;=0,0,IF(L89&gt;=-eb1,Ebr*L89,-Rb)),IF(ABS(L89)&lt;=es0,Es*L89,SIGN(L89)*Rs))</f>
        <v>-14.5</v>
      </c>
      <c r="N89" s="0" t="n">
        <f aca="false">M89*Сетка!G62*1000</f>
        <v>-36.25</v>
      </c>
      <c r="O89" s="0" t="n">
        <f aca="false">N89*Сетка!F62</f>
        <v>-8.15625</v>
      </c>
      <c r="P89" s="0" t="n">
        <f aca="false">N89*Сетка!E62</f>
        <v>-2.71875</v>
      </c>
      <c r="R89" s="0" t="n">
        <f aca="false">($B$8-dk*$B$6)+$B$3*Сетка!F62+($B$4+dk)*Сетка!E62</f>
        <v>-0.00283877234928815</v>
      </c>
      <c r="S89" s="0" t="n">
        <f aca="false">IF(Сетка!B62="бетон",IF(R89&gt;=0,0,IF(R89&gt;=-eb1,Ebr*R89,-Rb)),IF(ABS(R89)&lt;=es0,Es*R89,SIGN(R89)*Rs))</f>
        <v>-14.5</v>
      </c>
      <c r="T89" s="0" t="n">
        <f aca="false">S89*Сетка!G62*1000</f>
        <v>-36.25</v>
      </c>
      <c r="U89" s="0" t="n">
        <f aca="false">T89*Сетка!F62</f>
        <v>-8.15625</v>
      </c>
      <c r="V89" s="0" t="n">
        <f aca="false">T89*Сетка!E62</f>
        <v>-2.71875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$B$8+$B$3*Сетка!F63+$B$4*Сетка!E63</f>
        <v>-0.00316508960999637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L90" s="0" t="n">
        <f aca="false">($B$8-dk*$B$7)+($B$3+dk)*Сетка!F63+$B$4*Сетка!E63</f>
        <v>-0.00316533960999637</v>
      </c>
      <c r="M90" s="0" t="n">
        <f aca="false">IF(Сетка!B63="бетон",IF(L90&gt;=0,0,IF(L90&gt;=-eb1,Ebr*L90,-Rb)),IF(ABS(L90)&lt;=es0,Es*L90,SIGN(L90)*Rs))</f>
        <v>-14.5</v>
      </c>
      <c r="N90" s="0" t="n">
        <f aca="false">M90*Сетка!G63*1000</f>
        <v>-36.25</v>
      </c>
      <c r="O90" s="0" t="n">
        <f aca="false">N90*Сетка!F63</f>
        <v>-8.15625</v>
      </c>
      <c r="P90" s="0" t="n">
        <f aca="false">N90*Сетка!E63</f>
        <v>-4.53125</v>
      </c>
      <c r="R90" s="0" t="n">
        <f aca="false">($B$8-dk*$B$6)+$B$3*Сетка!F63+($B$4+dk)*Сетка!E63</f>
        <v>-0.00316533960999637</v>
      </c>
      <c r="S90" s="0" t="n">
        <f aca="false">IF(Сетка!B63="бетон",IF(R90&gt;=0,0,IF(R90&gt;=-eb1,Ebr*R90,-Rb)),IF(ABS(R90)&lt;=es0,Es*R90,SIGN(R90)*Rs))</f>
        <v>-14.5</v>
      </c>
      <c r="T90" s="0" t="n">
        <f aca="false">S90*Сетка!G63*1000</f>
        <v>-36.25</v>
      </c>
      <c r="U90" s="0" t="n">
        <f aca="false">T90*Сетка!F63</f>
        <v>-8.15625</v>
      </c>
      <c r="V90" s="0" t="n">
        <f aca="false">T90*Сетка!E63</f>
        <v>-4.53125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$B$8+$B$3*Сетка!F64+$B$4*Сетка!E64</f>
        <v>0.00122011797723241</v>
      </c>
      <c r="G91" s="0" t="n">
        <f aca="false">IF(Сетка!B64="бетон",IF(F91&gt;=0,0,IF(F91&gt;=-eb1,Ebr*F91,-Rb)),IF(ABS(F91)&lt;=es0,Es*F91,SIGN(F91)*Rs))</f>
        <v>244.023595446481</v>
      </c>
      <c r="H91" s="0" t="n">
        <f aca="false">G91*Сетка!G64*1000</f>
        <v>76.6622734757233</v>
      </c>
      <c r="I91" s="0" t="n">
        <f aca="false">H91*Сетка!F64</f>
        <v>-15.3324546951447</v>
      </c>
      <c r="J91" s="0" t="n">
        <f aca="false">H91*Сетка!E64</f>
        <v>-7.66622734757234</v>
      </c>
      <c r="L91" s="0" t="n">
        <f aca="false">($B$8-dk*$B$7)+($B$3+dk)*Сетка!F64+$B$4*Сетка!E64</f>
        <v>0.00121561797723241</v>
      </c>
      <c r="M91" s="0" t="n">
        <f aca="false">IF(Сетка!B64="бетон",IF(L91&gt;=0,0,IF(L91&gt;=-eb1,Ebr*L91,-Rb)),IF(ABS(L91)&lt;=es0,Es*L91,SIGN(L91)*Rs))</f>
        <v>243.123595446481</v>
      </c>
      <c r="N91" s="0" t="n">
        <f aca="false">M91*Сетка!G64*1000</f>
        <v>76.3795301369003</v>
      </c>
      <c r="O91" s="0" t="n">
        <f aca="false">N91*Сетка!F64</f>
        <v>-15.2759060273801</v>
      </c>
      <c r="P91" s="0" t="n">
        <f aca="false">N91*Сетка!E64</f>
        <v>-7.63795301369003</v>
      </c>
      <c r="R91" s="0" t="n">
        <f aca="false">($B$8-dk*$B$6)+$B$3*Сетка!F64+($B$4+dk)*Сетка!E64</f>
        <v>0.00121761797723241</v>
      </c>
      <c r="S91" s="0" t="n">
        <f aca="false">IF(Сетка!B64="бетон",IF(R91&gt;=0,0,IF(R91&gt;=-eb1,Ebr*R91,-Rb)),IF(ABS(R91)&lt;=es0,Es*R91,SIGN(R91)*Rs))</f>
        <v>243.523595446481</v>
      </c>
      <c r="T91" s="0" t="n">
        <f aca="false">S91*Сетка!G64*1000</f>
        <v>76.5051938430439</v>
      </c>
      <c r="U91" s="0" t="n">
        <f aca="false">T91*Сетка!F64</f>
        <v>-15.3010387686088</v>
      </c>
      <c r="V91" s="0" t="n">
        <f aca="false">T91*Сетка!E64</f>
        <v>-7.65051938430439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$B$8+$B$3*Сетка!F65+$B$4*Сетка!E65</f>
        <v>-8.81510656004991E-005</v>
      </c>
      <c r="G92" s="0" t="n">
        <f aca="false">IF(Сетка!B65="бетон",IF(F92&gt;=0,0,IF(F92&gt;=-eb1,Ebr*F92,-Rb)),IF(ABS(F92)&lt;=es0,Es*F92,SIGN(F92)*Rs))</f>
        <v>-17.6302131200998</v>
      </c>
      <c r="H92" s="0" t="n">
        <f aca="false">G92*Сетка!G65*1000</f>
        <v>-5.5386948019328</v>
      </c>
      <c r="I92" s="0" t="n">
        <f aca="false">H92*Сетка!F65</f>
        <v>1.10773896038656</v>
      </c>
      <c r="J92" s="0" t="n">
        <f aca="false">H92*Сетка!E65</f>
        <v>-0.55386948019328</v>
      </c>
      <c r="L92" s="0" t="n">
        <f aca="false">($B$8-dk*$B$7)+($B$3+dk)*Сетка!F65+$B$4*Сетка!E65</f>
        <v>-9.26510656004991E-005</v>
      </c>
      <c r="M92" s="0" t="n">
        <f aca="false">IF(Сетка!B65="бетон",IF(L92&gt;=0,0,IF(L92&gt;=-eb1,Ebr*L92,-Rb)),IF(ABS(L92)&lt;=es0,Es*L92,SIGN(L92)*Rs))</f>
        <v>-18.5302131200998</v>
      </c>
      <c r="N92" s="0" t="n">
        <f aca="false">M92*Сетка!G65*1000</f>
        <v>-5.82143814075588</v>
      </c>
      <c r="O92" s="0" t="n">
        <f aca="false">N92*Сетка!F65</f>
        <v>1.16428762815118</v>
      </c>
      <c r="P92" s="0" t="n">
        <f aca="false">N92*Сетка!E65</f>
        <v>-0.582143814075588</v>
      </c>
      <c r="R92" s="0" t="n">
        <f aca="false">($B$8-dk*$B$6)+$B$3*Сетка!F65+($B$4+dk)*Сетка!E65</f>
        <v>-8.86510656004991E-005</v>
      </c>
      <c r="S92" s="0" t="n">
        <f aca="false">IF(Сетка!B65="бетон",IF(R92&gt;=0,0,IF(R92&gt;=-eb1,Ebr*R92,-Rb)),IF(ABS(R92)&lt;=es0,Es*R92,SIGN(R92)*Rs))</f>
        <v>-17.7302131200998</v>
      </c>
      <c r="T92" s="0" t="n">
        <f aca="false">S92*Сетка!G65*1000</f>
        <v>-5.5701107284687</v>
      </c>
      <c r="U92" s="0" t="n">
        <f aca="false">T92*Сетка!F65</f>
        <v>1.11402214569374</v>
      </c>
      <c r="V92" s="0" t="n">
        <f aca="false">T92*Сетка!E65</f>
        <v>-0.55701107284687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$B$8+$B$3*Сетка!F66+$B$4*Сетка!E66</f>
        <v>-0.00152191017715984</v>
      </c>
      <c r="G93" s="0" t="n">
        <f aca="false">IF(Сетка!B66="бетон",IF(F93&gt;=0,0,IF(F93&gt;=-eb1,Ebr*F93,-Rb)),IF(ABS(F93)&lt;=es0,Es*F93,SIGN(F93)*Rs))</f>
        <v>-304.382035431968</v>
      </c>
      <c r="H93" s="0" t="n">
        <f aca="false">G93*Сетка!G66*1000</f>
        <v>-95.6244366397778</v>
      </c>
      <c r="I93" s="0" t="n">
        <f aca="false">H93*Сетка!F66</f>
        <v>-19.1248873279556</v>
      </c>
      <c r="J93" s="0" t="n">
        <f aca="false">H93*Сетка!E66</f>
        <v>9.56244366397778</v>
      </c>
      <c r="L93" s="0" t="n">
        <f aca="false">($B$8-dk*$B$7)+($B$3+dk)*Сетка!F66+$B$4*Сетка!E66</f>
        <v>-0.00152241017715984</v>
      </c>
      <c r="M93" s="0" t="n">
        <f aca="false">IF(Сетка!B66="бетон",IF(L93&gt;=0,0,IF(L93&gt;=-eb1,Ebr*L93,-Rb)),IF(ABS(L93)&lt;=es0,Es*L93,SIGN(L93)*Rs))</f>
        <v>-304.482035431968</v>
      </c>
      <c r="N93" s="0" t="n">
        <f aca="false">M93*Сетка!G66*1000</f>
        <v>-95.6558525663136</v>
      </c>
      <c r="O93" s="0" t="n">
        <f aca="false">N93*Сетка!F66</f>
        <v>-19.1311705132627</v>
      </c>
      <c r="P93" s="0" t="n">
        <f aca="false">N93*Сетка!E66</f>
        <v>9.56558525663136</v>
      </c>
      <c r="R93" s="0" t="n">
        <f aca="false">($B$8-dk*$B$6)+$B$3*Сетка!F66+($B$4+dk)*Сетка!E66</f>
        <v>-0.00152441017715984</v>
      </c>
      <c r="S93" s="0" t="n">
        <f aca="false">IF(Сетка!B66="бетон",IF(R93&gt;=0,0,IF(R93&gt;=-eb1,Ebr*R93,-Rb)),IF(ABS(R93)&lt;=es0,Es*R93,SIGN(R93)*Rs))</f>
        <v>-304.882035431968</v>
      </c>
      <c r="T93" s="0" t="n">
        <f aca="false">S93*Сетка!G66*1000</f>
        <v>-95.7815162724572</v>
      </c>
      <c r="U93" s="0" t="n">
        <f aca="false">T93*Сетка!F66</f>
        <v>-19.1563032544914</v>
      </c>
      <c r="V93" s="0" t="n">
        <f aca="false">T93*Сетка!E66</f>
        <v>9.57815162724572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$B$8+$B$3*Сетка!F67+$B$4*Сетка!E67</f>
        <v>-0.00283017921999274</v>
      </c>
      <c r="G94" s="0" t="n">
        <f aca="false">IF(Сетка!B67="бетон",IF(F94&gt;=0,0,IF(F94&gt;=-eb1,Ebr*F94,-Rb)),IF(ABS(F94)&lt;=es0,Es*F94,SIGN(F94)*Rs))</f>
        <v>-435</v>
      </c>
      <c r="H94" s="0" t="n">
        <f aca="false">G94*Сетка!G67*1000</f>
        <v>-136.659280431156</v>
      </c>
      <c r="I94" s="0" t="n">
        <f aca="false">H94*Сетка!F67</f>
        <v>-27.3318560862312</v>
      </c>
      <c r="J94" s="0" t="n">
        <f aca="false">H94*Сетка!E67</f>
        <v>-13.6659280431156</v>
      </c>
      <c r="L94" s="0" t="n">
        <f aca="false">($B$8-dk*$B$7)+($B$3+dk)*Сетка!F67+$B$4*Сетка!E67</f>
        <v>-0.00283067921999274</v>
      </c>
      <c r="M94" s="0" t="n">
        <f aca="false">IF(Сетка!B67="бетон",IF(L94&gt;=0,0,IF(L94&gt;=-eb1,Ebr*L94,-Rb)),IF(ABS(L94)&lt;=es0,Es*L94,SIGN(L94)*Rs))</f>
        <v>-435</v>
      </c>
      <c r="N94" s="0" t="n">
        <f aca="false">M94*Сетка!G67*1000</f>
        <v>-136.659280431156</v>
      </c>
      <c r="O94" s="0" t="n">
        <f aca="false">N94*Сетка!F67</f>
        <v>-27.3318560862312</v>
      </c>
      <c r="P94" s="0" t="n">
        <f aca="false">N94*Сетка!E67</f>
        <v>-13.6659280431156</v>
      </c>
      <c r="R94" s="0" t="n">
        <f aca="false">($B$8-dk*$B$6)+$B$3*Сетка!F67+($B$4+dk)*Сетка!E67</f>
        <v>-0.00283067921999274</v>
      </c>
      <c r="S94" s="0" t="n">
        <f aca="false">IF(Сетка!B67="бетон",IF(R94&gt;=0,0,IF(R94&gt;=-eb1,Ebr*R94,-Rb)),IF(ABS(R94)&lt;=es0,Es*R94,SIGN(R94)*Rs))</f>
        <v>-435</v>
      </c>
      <c r="T94" s="0" t="n">
        <f aca="false">S94*Сетка!G67*1000</f>
        <v>-136.659280431156</v>
      </c>
      <c r="U94" s="0" t="n">
        <f aca="false">T94*Сетка!F67</f>
        <v>-27.3318560862312</v>
      </c>
      <c r="V94" s="0" t="n">
        <f aca="false">T94*Сетка!E67</f>
        <v>-13.6659280431156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-1287.49834700171</v>
      </c>
      <c r="I96" s="4" t="n">
        <f aca="false">SUM(I31:I94)</f>
        <v>-173.062058853271</v>
      </c>
      <c r="J96" s="4" t="n">
        <f aca="false">SUM(J31:J94)</f>
        <v>-42.499212462151</v>
      </c>
      <c r="L96" s="4" t="s">
        <v>101</v>
      </c>
      <c r="N96" s="4" t="n">
        <f aca="false">SUM(N31:N94)</f>
        <v>-1289.88358293922</v>
      </c>
      <c r="O96" s="4" t="n">
        <f aca="false">SUM(O31:O94)</f>
        <v>-172.861598869716</v>
      </c>
      <c r="P96" s="4" t="n">
        <f aca="false">SUM(P31:P94)</f>
        <v>-42.5510500361641</v>
      </c>
      <c r="R96" s="4" t="s">
        <v>101</v>
      </c>
      <c r="T96" s="4" t="n">
        <f aca="false">SUM(T31:T94)</f>
        <v>-1288.80742811949</v>
      </c>
      <c r="U96" s="4" t="n">
        <f aca="false">SUM(U31:U94)</f>
        <v>-173.0837764087</v>
      </c>
      <c r="V96" s="4" t="n">
        <f aca="false">SUM(V31:V94)</f>
        <v>-42.4305379801215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0" min="6" style="0" width="12"/>
    <col collapsed="false" customWidth="true" hidden="false" outlineLevel="0" max="16" min="12" style="0" width="12"/>
    <col collapsed="false" customWidth="true" hidden="false" outlineLevel="0" max="22" min="18" style="0" width="12"/>
  </cols>
  <sheetData>
    <row r="1" customFormat="false" ht="15" hidden="false" customHeight="false" outlineLevel="0" collapsed="false">
      <c r="A1" s="5" t="s">
        <v>134</v>
      </c>
    </row>
    <row r="2" customFormat="false" ht="15" hidden="false" customHeight="false" outlineLevel="0" collapsed="false">
      <c r="E2" s="4" t="s">
        <v>112</v>
      </c>
      <c r="F2" s="4" t="s">
        <v>113</v>
      </c>
      <c r="G2" s="4" t="s">
        <v>114</v>
      </c>
      <c r="I2" s="4" t="s">
        <v>115</v>
      </c>
    </row>
    <row r="3" customFormat="false" ht="15" hidden="false" customHeight="false" outlineLevel="0" collapsed="false">
      <c r="A3" s="0" t="s">
        <v>69</v>
      </c>
      <c r="B3" s="3" t="n">
        <f aca="false">П0!B17</f>
        <v>-0.00731184081186928</v>
      </c>
      <c r="D3" s="0" t="s">
        <v>68</v>
      </c>
      <c r="E3" s="0" t="n">
        <f aca="false">$H$96</f>
        <v>-916.092353333367</v>
      </c>
      <c r="F3" s="0" t="n">
        <f aca="false">$B$5*N0</f>
        <v>-886.90034358364</v>
      </c>
      <c r="G3" s="0" t="n">
        <f aca="false">E3-F3</f>
        <v>-29.1920097497272</v>
      </c>
      <c r="I3" s="0" t="n">
        <f aca="false">($N$96-$H$96)/dk</f>
        <v>-179315.260418207</v>
      </c>
      <c r="J3" s="0" t="n">
        <f aca="false">($T$96-$H$96)/dk</f>
        <v>-117932.519189492</v>
      </c>
      <c r="K3" s="0" t="n">
        <f aca="false">-N0</f>
        <v>800</v>
      </c>
      <c r="N3" s="0" t="s">
        <v>116</v>
      </c>
      <c r="O3" s="0" t="n">
        <f aca="false">-G3</f>
        <v>29.1920097497272</v>
      </c>
    </row>
    <row r="4" customFormat="false" ht="15" hidden="false" customHeight="false" outlineLevel="0" collapsed="false">
      <c r="A4" s="0" t="s">
        <v>71</v>
      </c>
      <c r="B4" s="3" t="n">
        <f aca="false">П0!B18</f>
        <v>-0.00876922457132607</v>
      </c>
      <c r="D4" s="0" t="s">
        <v>70</v>
      </c>
      <c r="E4" s="0" t="n">
        <f aca="false">$I$96</f>
        <v>-167.126447109177</v>
      </c>
      <c r="F4" s="0" t="n">
        <f aca="false">$B$5*Mx0</f>
        <v>-177.380068716728</v>
      </c>
      <c r="G4" s="0" t="n">
        <f aca="false">E4-F4</f>
        <v>10.2536216075513</v>
      </c>
      <c r="I4" s="0" t="n">
        <f aca="false">($O$96-$I$96)/dk</f>
        <v>12916.8316888723</v>
      </c>
      <c r="J4" s="0" t="n">
        <f aca="false">($U$96-$I$96)/dk</f>
        <v>-7588.34813594831</v>
      </c>
      <c r="K4" s="0" t="n">
        <f aca="false">-Mx0</f>
        <v>160</v>
      </c>
      <c r="O4" s="0" t="n">
        <f aca="false">-G4</f>
        <v>-10.2536216075513</v>
      </c>
    </row>
    <row r="5" customFormat="false" ht="15" hidden="false" customHeight="false" outlineLevel="0" collapsed="false">
      <c r="A5" s="0" t="s">
        <v>117</v>
      </c>
      <c r="B5" s="3" t="n">
        <f aca="false">П0!B19</f>
        <v>1.10862542947955</v>
      </c>
      <c r="D5" s="0" t="s">
        <v>72</v>
      </c>
      <c r="E5" s="0" t="n">
        <f aca="false">$J$96</f>
        <v>-56.156042513091</v>
      </c>
      <c r="F5" s="0" t="n">
        <f aca="false">$B$5*My0</f>
        <v>-55.4312714739775</v>
      </c>
      <c r="G5" s="0" t="n">
        <f aca="false">E5-F5</f>
        <v>-0.724771039113492</v>
      </c>
      <c r="I5" s="0" t="n">
        <f aca="false">($P$96-$J$96)/dk</f>
        <v>-5002.5074013071</v>
      </c>
      <c r="J5" s="0" t="n">
        <f aca="false">($V$96-$J$96)/dk</f>
        <v>6150.3500548973</v>
      </c>
      <c r="K5" s="0" t="n">
        <f aca="false">-My0</f>
        <v>50</v>
      </c>
      <c r="O5" s="0" t="n">
        <f aca="false">-G5</f>
        <v>0.724771039113492</v>
      </c>
    </row>
    <row r="6" customFormat="false" ht="15" hidden="false" customHeight="false" outlineLevel="0" collapsed="false">
      <c r="A6" s="0" t="s">
        <v>118</v>
      </c>
      <c r="B6" s="0" t="n">
        <f aca="false">П0!B6</f>
        <v>0.15</v>
      </c>
      <c r="D6" s="0" t="s">
        <v>119</v>
      </c>
      <c r="G6" s="6" t="n">
        <f aca="false">SQRT(G3^2+G4^2+G5^2)/SQRT(N0^2+Mx0^2+My0^2)</f>
        <v>0.0378638459648519</v>
      </c>
    </row>
    <row r="7" customFormat="false" ht="15" hidden="false" customHeight="false" outlineLevel="0" collapsed="false">
      <c r="A7" s="0" t="s">
        <v>120</v>
      </c>
      <c r="B7" s="0" t="n">
        <f aca="false">П0!B7</f>
        <v>0.25</v>
      </c>
    </row>
    <row r="8" customFormat="false" ht="15" hidden="false" customHeight="false" outlineLevel="0" collapsed="false">
      <c r="A8" s="0" t="s">
        <v>121</v>
      </c>
      <c r="B8" s="0" t="n">
        <f aca="false">-eb2-B3*B7-B4*B6</f>
        <v>-0.000356656111333771</v>
      </c>
      <c r="D8" s="4" t="s">
        <v>122</v>
      </c>
      <c r="G8" s="0" t="n">
        <f aca="false">MAX(F91:F94)</f>
        <v>0.00198263450817269</v>
      </c>
    </row>
    <row r="9" customFormat="false" ht="15" hidden="false" customHeight="false" outlineLevel="0" collapsed="false">
      <c r="D9" s="0" t="s">
        <v>84</v>
      </c>
      <c r="G9" s="0" t="str">
        <f aca="false">IF(G8&lt;=es2,"выполнено","НАРУШЕНО — предел по арматуре")</f>
        <v>выполнено</v>
      </c>
    </row>
    <row r="10" customFormat="false" ht="15" hidden="false" customHeight="false" outlineLevel="0" collapsed="false">
      <c r="A10" s="4" t="s">
        <v>123</v>
      </c>
      <c r="D10" s="0" t="s">
        <v>124</v>
      </c>
      <c r="G10" s="0" t="n">
        <f aca="false">1/B5</f>
        <v>0.902017916429587</v>
      </c>
    </row>
    <row r="11" customFormat="false" ht="15" hidden="false" customHeight="false" outlineLevel="0" collapsed="false">
      <c r="A11" s="4" t="s">
        <v>76</v>
      </c>
      <c r="B11" s="0" t="n">
        <f aca="false">($I$3*($J$4*$K$5-$K$4*$J$5)-$J$3*($I$4*$K$5-$K$4*$I$5)+$K$3*($I$4*$J$5-$J$4*$I$5))</f>
        <v>448236458673.394</v>
      </c>
    </row>
    <row r="12" customFormat="false" ht="15" hidden="false" customHeight="false" outlineLevel="0" collapsed="false">
      <c r="A12" s="0" t="s">
        <v>125</v>
      </c>
      <c r="B12" s="0" t="n">
        <f aca="false">($O$3*($J$4*$K$5-$K$4*$J$5)-$J$3*($O$4*$K$5-$K$4*$O$5)+$K$3*($O$4*$J$5-$J$4*$O$5))/$B$11</f>
        <v>-0.000356934352871434</v>
      </c>
    </row>
    <row r="13" customFormat="false" ht="15" hidden="false" customHeight="false" outlineLevel="0" collapsed="false">
      <c r="A13" s="0" t="s">
        <v>126</v>
      </c>
      <c r="B13" s="0" t="n">
        <f aca="false">($I$3*($O$4*$K$5-$K$4*$O$5)-$O$3*($I$4*$K$5-$K$4*$I$5)+$K$3*($I$4*$O$5-$O$4*$I$5))/$B$11</f>
        <v>8.24590480656739E-005</v>
      </c>
    </row>
    <row r="14" customFormat="false" ht="15" hidden="false" customHeight="false" outlineLevel="0" collapsed="false">
      <c r="A14" s="0" t="s">
        <v>127</v>
      </c>
      <c r="B14" s="0" t="n">
        <f aca="false">($I$3*($J$4*$O$5-$O$4*$J$5)-$J$3*($I$4*$O$5-$O$4*$I$5)+$O$3*($I$4*$J$5-$J$4*$I$5))/$B$11</f>
        <v>-0.0313589542740822</v>
      </c>
    </row>
    <row r="16" customFormat="false" ht="15" hidden="false" customHeight="false" outlineLevel="0" collapsed="false">
      <c r="A16" s="4" t="s">
        <v>85</v>
      </c>
    </row>
    <row r="17" customFormat="false" ht="15" hidden="false" customHeight="false" outlineLevel="0" collapsed="false">
      <c r="A17" s="0" t="s">
        <v>87</v>
      </c>
      <c r="B17" s="6" t="n">
        <f aca="false">B3+$B$12</f>
        <v>-0.00766877516474071</v>
      </c>
    </row>
    <row r="18" customFormat="false" ht="15" hidden="false" customHeight="false" outlineLevel="0" collapsed="false">
      <c r="A18" s="0" t="s">
        <v>88</v>
      </c>
      <c r="B18" s="6" t="n">
        <f aca="false">B4+$B$13</f>
        <v>-0.00868676552326039</v>
      </c>
    </row>
    <row r="19" customFormat="false" ht="15" hidden="false" customHeight="false" outlineLevel="0" collapsed="false">
      <c r="A19" s="0" t="s">
        <v>128</v>
      </c>
      <c r="B19" s="6" t="n">
        <f aca="false">B5+$B$14</f>
        <v>1.07726647520547</v>
      </c>
    </row>
    <row r="29" customFormat="false" ht="15" hidden="false" customHeight="false" outlineLevel="0" collapsed="false">
      <c r="F29" s="4" t="s">
        <v>131</v>
      </c>
      <c r="L29" s="4" t="s">
        <v>132</v>
      </c>
      <c r="R29" s="4" t="s">
        <v>133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L30" s="2" t="s">
        <v>89</v>
      </c>
      <c r="M30" s="2" t="s">
        <v>90</v>
      </c>
      <c r="N30" s="2" t="s">
        <v>91</v>
      </c>
      <c r="O30" s="2" t="s">
        <v>92</v>
      </c>
      <c r="P30" s="2" t="s">
        <v>93</v>
      </c>
      <c r="R30" s="2" t="s">
        <v>89</v>
      </c>
      <c r="S30" s="2" t="s">
        <v>90</v>
      </c>
      <c r="T30" s="2" t="s">
        <v>91</v>
      </c>
      <c r="U30" s="2" t="s">
        <v>92</v>
      </c>
      <c r="V30" s="2" t="s">
        <v>93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$B$8+$B$3*Сетка!F4+$B$4*Сетка!E4</f>
        <v>0.00238466114275258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L31" s="0" t="n">
        <f aca="false">($B$8-dk*$B$7)+($B$3+dk)*Сетка!F4+$B$4*Сетка!E4</f>
        <v>0.00237991114275258</v>
      </c>
      <c r="M31" s="0" t="n">
        <f aca="false">IF(Сетка!B4="бетон",IF(L31&gt;=0,0,IF(L31&gt;=-eb1,Ebr*L31,-Rb)),IF(ABS(L31)&lt;=es0,Es*L31,SIGN(L31)*Rs))</f>
        <v>0</v>
      </c>
      <c r="N31" s="0" t="n">
        <f aca="false">M31*Сетка!G4*1000</f>
        <v>0</v>
      </c>
      <c r="O31" s="0" t="n">
        <f aca="false">N31*Сетка!F4</f>
        <v>-0</v>
      </c>
      <c r="P31" s="0" t="n">
        <f aca="false">N31*Сетка!E4</f>
        <v>-0</v>
      </c>
      <c r="R31" s="0" t="n">
        <f aca="false">($B$8-dk*$B$6)+$B$3*Сетка!F4+($B$4+dk)*Сетка!E4</f>
        <v>0.00238191114275258</v>
      </c>
      <c r="S31" s="0" t="n">
        <f aca="false">IF(Сетка!B4="бетон",IF(R31&gt;=0,0,IF(R31&gt;=-eb1,Ebr*R31,-Rb)),IF(ABS(R31)&lt;=es0,Es*R31,SIGN(R31)*Rs))</f>
        <v>0</v>
      </c>
      <c r="T31" s="0" t="n">
        <f aca="false">S31*Сетка!G4*1000</f>
        <v>0</v>
      </c>
      <c r="U31" s="0" t="n">
        <f aca="false">T31*Сетка!F4</f>
        <v>-0</v>
      </c>
      <c r="V31" s="0" t="n">
        <f aca="false">T31*Сетка!E4</f>
        <v>-0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$B$8+$B$3*Сетка!F5+$B$4*Сетка!E5</f>
        <v>0.00194619991418627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L32" s="0" t="n">
        <f aca="false">($B$8-dk*$B$7)+($B$3+dk)*Сетка!F5+$B$4*Сетка!E5</f>
        <v>0.00194144991418627</v>
      </c>
      <c r="M32" s="0" t="n">
        <f aca="false">IF(Сетка!B5="бетон",IF(L32&gt;=0,0,IF(L32&gt;=-eb1,Ebr*L32,-Rb)),IF(ABS(L32)&lt;=es0,Es*L32,SIGN(L32)*Rs))</f>
        <v>0</v>
      </c>
      <c r="N32" s="0" t="n">
        <f aca="false">M32*Сетка!G5*1000</f>
        <v>0</v>
      </c>
      <c r="O32" s="0" t="n">
        <f aca="false">N32*Сетка!F5</f>
        <v>-0</v>
      </c>
      <c r="P32" s="0" t="n">
        <f aca="false">N32*Сетка!E5</f>
        <v>-0</v>
      </c>
      <c r="R32" s="0" t="n">
        <f aca="false">($B$8-dk*$B$6)+$B$3*Сетка!F5+($B$4+dk)*Сетка!E5</f>
        <v>0.00194394991418627</v>
      </c>
      <c r="S32" s="0" t="n">
        <f aca="false">IF(Сетка!B5="бетон",IF(R32&gt;=0,0,IF(R32&gt;=-eb1,Ebr*R32,-Rb)),IF(ABS(R32)&lt;=es0,Es*R32,SIGN(R32)*Rs))</f>
        <v>0</v>
      </c>
      <c r="T32" s="0" t="n">
        <f aca="false">S32*Сетка!G5*1000</f>
        <v>0</v>
      </c>
      <c r="U32" s="0" t="n">
        <f aca="false">T32*Сетка!F5</f>
        <v>-0</v>
      </c>
      <c r="V32" s="0" t="n">
        <f aca="false">T32*Сетка!E5</f>
        <v>-0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$B$8+$B$3*Сетка!F6+$B$4*Сетка!E6</f>
        <v>0.00150773868561997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L33" s="0" t="n">
        <f aca="false">($B$8-dk*$B$7)+($B$3+dk)*Сетка!F6+$B$4*Сетка!E6</f>
        <v>0.00150298868561997</v>
      </c>
      <c r="M33" s="0" t="n">
        <f aca="false">IF(Сетка!B6="бетон",IF(L33&gt;=0,0,IF(L33&gt;=-eb1,Ebr*L33,-Rb)),IF(ABS(L33)&lt;=es0,Es*L33,SIGN(L33)*Rs))</f>
        <v>0</v>
      </c>
      <c r="N33" s="0" t="n">
        <f aca="false">M33*Сетка!G6*1000</f>
        <v>0</v>
      </c>
      <c r="O33" s="0" t="n">
        <f aca="false">N33*Сетка!F6</f>
        <v>-0</v>
      </c>
      <c r="P33" s="0" t="n">
        <f aca="false">N33*Сетка!E6</f>
        <v>-0</v>
      </c>
      <c r="R33" s="0" t="n">
        <f aca="false">($B$8-dk*$B$6)+$B$3*Сетка!F6+($B$4+dk)*Сетка!E6</f>
        <v>0.00150598868561997</v>
      </c>
      <c r="S33" s="0" t="n">
        <f aca="false">IF(Сетка!B6="бетон",IF(R33&gt;=0,0,IF(R33&gt;=-eb1,Ebr*R33,-Rb)),IF(ABS(R33)&lt;=es0,Es*R33,SIGN(R33)*Rs))</f>
        <v>0</v>
      </c>
      <c r="T33" s="0" t="n">
        <f aca="false">S33*Сетка!G6*1000</f>
        <v>0</v>
      </c>
      <c r="U33" s="0" t="n">
        <f aca="false">T33*Сетка!F6</f>
        <v>-0</v>
      </c>
      <c r="V33" s="0" t="n">
        <f aca="false">T33*Сетка!E6</f>
        <v>-0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$B$8+$B$3*Сетка!F7+$B$4*Сетка!E7</f>
        <v>0.00106927745705367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L34" s="0" t="n">
        <f aca="false">($B$8-dk*$B$7)+($B$3+dk)*Сетка!F7+$B$4*Сетка!E7</f>
        <v>0.00106452745705366</v>
      </c>
      <c r="M34" s="0" t="n">
        <f aca="false">IF(Сетка!B7="бетон",IF(L34&gt;=0,0,IF(L34&gt;=-eb1,Ebr*L34,-Rb)),IF(ABS(L34)&lt;=es0,Es*L34,SIGN(L34)*Rs))</f>
        <v>0</v>
      </c>
      <c r="N34" s="0" t="n">
        <f aca="false">M34*Сетка!G7*1000</f>
        <v>0</v>
      </c>
      <c r="O34" s="0" t="n">
        <f aca="false">N34*Сетка!F7</f>
        <v>-0</v>
      </c>
      <c r="P34" s="0" t="n">
        <f aca="false">N34*Сетка!E7</f>
        <v>0</v>
      </c>
      <c r="R34" s="0" t="n">
        <f aca="false">($B$8-dk*$B$6)+$B$3*Сетка!F7+($B$4+dk)*Сетка!E7</f>
        <v>0.00106802745705367</v>
      </c>
      <c r="S34" s="0" t="n">
        <f aca="false">IF(Сетка!B7="бетон",IF(R34&gt;=0,0,IF(R34&gt;=-eb1,Ebr*R34,-Rb)),IF(ABS(R34)&lt;=es0,Es*R34,SIGN(R34)*Rs))</f>
        <v>0</v>
      </c>
      <c r="T34" s="0" t="n">
        <f aca="false">S34*Сетка!G7*1000</f>
        <v>0</v>
      </c>
      <c r="U34" s="0" t="n">
        <f aca="false">T34*Сетка!F7</f>
        <v>-0</v>
      </c>
      <c r="V34" s="0" t="n">
        <f aca="false">T34*Сетка!E7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$B$8+$B$3*Сетка!F8+$B$4*Сетка!E8</f>
        <v>0.000630816228487362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L35" s="0" t="n">
        <f aca="false">($B$8-dk*$B$7)+($B$3+dk)*Сетка!F8+$B$4*Сетка!E8</f>
        <v>0.000626066228487362</v>
      </c>
      <c r="M35" s="0" t="n">
        <f aca="false">IF(Сетка!B8="бетон",IF(L35&gt;=0,0,IF(L35&gt;=-eb1,Ebr*L35,-Rb)),IF(ABS(L35)&lt;=es0,Es*L35,SIGN(L35)*Rs))</f>
        <v>0</v>
      </c>
      <c r="N35" s="0" t="n">
        <f aca="false">M35*Сетка!G8*1000</f>
        <v>0</v>
      </c>
      <c r="O35" s="0" t="n">
        <f aca="false">N35*Сетка!F8</f>
        <v>-0</v>
      </c>
      <c r="P35" s="0" t="n">
        <f aca="false">N35*Сетка!E8</f>
        <v>0</v>
      </c>
      <c r="R35" s="0" t="n">
        <f aca="false">($B$8-dk*$B$6)+$B$3*Сетка!F8+($B$4+dk)*Сетка!E8</f>
        <v>0.000630066228487362</v>
      </c>
      <c r="S35" s="0" t="n">
        <f aca="false">IF(Сетка!B8="бетон",IF(R35&gt;=0,0,IF(R35&gt;=-eb1,Ebr*R35,-Rb)),IF(ABS(R35)&lt;=es0,Es*R35,SIGN(R35)*Rs))</f>
        <v>0</v>
      </c>
      <c r="T35" s="0" t="n">
        <f aca="false">S35*Сетка!G8*1000</f>
        <v>0</v>
      </c>
      <c r="U35" s="0" t="n">
        <f aca="false">T35*Сетка!F8</f>
        <v>-0</v>
      </c>
      <c r="V35" s="0" t="n">
        <f aca="false">T35*Сетка!E8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$B$8+$B$3*Сетка!F9+$B$4*Сетка!E9</f>
        <v>0.000192354999921058</v>
      </c>
      <c r="G36" s="0" t="n">
        <f aca="false">IF(Сетка!B9="бетон",IF(F36&gt;=0,0,IF(F36&gt;=-eb1,Ebr*F36,-Rb)),IF(ABS(F36)&lt;=es0,Es*F36,SIGN(F36)*Rs))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L36" s="0" t="n">
        <f aca="false">($B$8-dk*$B$7)+($B$3+dk)*Сетка!F9+$B$4*Сетка!E9</f>
        <v>0.000187604999921058</v>
      </c>
      <c r="M36" s="0" t="n">
        <f aca="false">IF(Сетка!B9="бетон",IF(L36&gt;=0,0,IF(L36&gt;=-eb1,Ebr*L36,-Rb)),IF(ABS(L36)&lt;=es0,Es*L36,SIGN(L36)*Rs))</f>
        <v>0</v>
      </c>
      <c r="N36" s="0" t="n">
        <f aca="false">M36*Сетка!G9*1000</f>
        <v>0</v>
      </c>
      <c r="O36" s="0" t="n">
        <f aca="false">N36*Сетка!F9</f>
        <v>-0</v>
      </c>
      <c r="P36" s="0" t="n">
        <f aca="false">N36*Сетка!E9</f>
        <v>0</v>
      </c>
      <c r="R36" s="0" t="n">
        <f aca="false">($B$8-dk*$B$6)+$B$3*Сетка!F9+($B$4+dk)*Сетка!E9</f>
        <v>0.000192104999921058</v>
      </c>
      <c r="S36" s="0" t="n">
        <f aca="false">IF(Сетка!B9="бетон",IF(R36&gt;=0,0,IF(R36&gt;=-eb1,Ebr*R36,-Rb)),IF(ABS(R36)&lt;=es0,Es*R36,SIGN(R36)*Rs))</f>
        <v>0</v>
      </c>
      <c r="T36" s="0" t="n">
        <f aca="false">S36*Сетка!G9*1000</f>
        <v>0</v>
      </c>
      <c r="U36" s="0" t="n">
        <f aca="false">T36*Сетка!F9</f>
        <v>-0</v>
      </c>
      <c r="V36" s="0" t="n">
        <f aca="false">T36*Сетка!E9</f>
        <v>0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$B$8+$B$3*Сетка!F10+$B$4*Сетка!E10</f>
        <v>0.00201906910215911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L37" s="0" t="n">
        <f aca="false">($B$8-dk*$B$7)+($B$3+dk)*Сетка!F10+$B$4*Сетка!E10</f>
        <v>0.00201481910215911</v>
      </c>
      <c r="M37" s="0" t="n">
        <f aca="false">IF(Сетка!B10="бетон",IF(L37&gt;=0,0,IF(L37&gt;=-eb1,Ebr*L37,-Rb)),IF(ABS(L37)&lt;=es0,Es*L37,SIGN(L37)*Rs))</f>
        <v>0</v>
      </c>
      <c r="N37" s="0" t="n">
        <f aca="false">M37*Сетка!G10*1000</f>
        <v>0</v>
      </c>
      <c r="O37" s="0" t="n">
        <f aca="false">N37*Сетка!F10</f>
        <v>-0</v>
      </c>
      <c r="P37" s="0" t="n">
        <f aca="false">N37*Сетка!E10</f>
        <v>-0</v>
      </c>
      <c r="R37" s="0" t="n">
        <f aca="false">($B$8-dk*$B$6)+$B$3*Сетка!F10+($B$4+dk)*Сетка!E10</f>
        <v>0.00201631910215911</v>
      </c>
      <c r="S37" s="0" t="n">
        <f aca="false">IF(Сетка!B10="бетон",IF(R37&gt;=0,0,IF(R37&gt;=-eb1,Ebr*R37,-Rb)),IF(ABS(R37)&lt;=es0,Es*R37,SIGN(R37)*Rs))</f>
        <v>0</v>
      </c>
      <c r="T37" s="0" t="n">
        <f aca="false">S37*Сетка!G10*1000</f>
        <v>0</v>
      </c>
      <c r="U37" s="0" t="n">
        <f aca="false">T37*Сетка!F10</f>
        <v>-0</v>
      </c>
      <c r="V37" s="0" t="n">
        <f aca="false">T37*Сетка!E10</f>
        <v>-0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$B$8+$B$3*Сетка!F11+$B$4*Сетка!E11</f>
        <v>0.00158060787359281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L38" s="0" t="n">
        <f aca="false">($B$8-dk*$B$7)+($B$3+dk)*Сетка!F11+$B$4*Сетка!E11</f>
        <v>0.00157635787359281</v>
      </c>
      <c r="M38" s="0" t="n">
        <f aca="false">IF(Сетка!B11="бетон",IF(L38&gt;=0,0,IF(L38&gt;=-eb1,Ebr*L38,-Rb)),IF(ABS(L38)&lt;=es0,Es*L38,SIGN(L38)*Rs))</f>
        <v>0</v>
      </c>
      <c r="N38" s="0" t="n">
        <f aca="false">M38*Сетка!G11*1000</f>
        <v>0</v>
      </c>
      <c r="O38" s="0" t="n">
        <f aca="false">N38*Сетка!F11</f>
        <v>-0</v>
      </c>
      <c r="P38" s="0" t="n">
        <f aca="false">N38*Сетка!E11</f>
        <v>-0</v>
      </c>
      <c r="R38" s="0" t="n">
        <f aca="false">($B$8-dk*$B$6)+$B$3*Сетка!F11+($B$4+dk)*Сетка!E11</f>
        <v>0.00157835787359281</v>
      </c>
      <c r="S38" s="0" t="n">
        <f aca="false">IF(Сетка!B11="бетон",IF(R38&gt;=0,0,IF(R38&gt;=-eb1,Ebr*R38,-Rb)),IF(ABS(R38)&lt;=es0,Es*R38,SIGN(R38)*Rs))</f>
        <v>0</v>
      </c>
      <c r="T38" s="0" t="n">
        <f aca="false">S38*Сетка!G11*1000</f>
        <v>0</v>
      </c>
      <c r="U38" s="0" t="n">
        <f aca="false">T38*Сетка!F11</f>
        <v>-0</v>
      </c>
      <c r="V38" s="0" t="n">
        <f aca="false">T38*Сетка!E11</f>
        <v>-0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$B$8+$B$3*Сетка!F12+$B$4*Сетка!E12</f>
        <v>0.0011421466450265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L39" s="0" t="n">
        <f aca="false">($B$8-dk*$B$7)+($B$3+dk)*Сетка!F12+$B$4*Сетка!E12</f>
        <v>0.0011378966450265</v>
      </c>
      <c r="M39" s="0" t="n">
        <f aca="false">IF(Сетка!B12="бетон",IF(L39&gt;=0,0,IF(L39&gt;=-eb1,Ebr*L39,-Rb)),IF(ABS(L39)&lt;=es0,Es*L39,SIGN(L39)*Rs))</f>
        <v>0</v>
      </c>
      <c r="N39" s="0" t="n">
        <f aca="false">M39*Сетка!G12*1000</f>
        <v>0</v>
      </c>
      <c r="O39" s="0" t="n">
        <f aca="false">N39*Сетка!F12</f>
        <v>-0</v>
      </c>
      <c r="P39" s="0" t="n">
        <f aca="false">N39*Сетка!E12</f>
        <v>-0</v>
      </c>
      <c r="R39" s="0" t="n">
        <f aca="false">($B$8-dk*$B$6)+$B$3*Сетка!F12+($B$4+dk)*Сетка!E12</f>
        <v>0.0011403966450265</v>
      </c>
      <c r="S39" s="0" t="n">
        <f aca="false">IF(Сетка!B12="бетон",IF(R39&gt;=0,0,IF(R39&gt;=-eb1,Ebr*R39,-Rb)),IF(ABS(R39)&lt;=es0,Es*R39,SIGN(R39)*Rs))</f>
        <v>0</v>
      </c>
      <c r="T39" s="0" t="n">
        <f aca="false">S39*Сетка!G12*1000</f>
        <v>0</v>
      </c>
      <c r="U39" s="0" t="n">
        <f aca="false">T39*Сетка!F12</f>
        <v>-0</v>
      </c>
      <c r="V39" s="0" t="n">
        <f aca="false">T39*Сетка!E12</f>
        <v>-0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$B$8+$B$3*Сетка!F13+$B$4*Сетка!E13</f>
        <v>0.000703685416460201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L40" s="0" t="n">
        <f aca="false">($B$8-dk*$B$7)+($B$3+dk)*Сетка!F13+$B$4*Сетка!E13</f>
        <v>0.000699435416460201</v>
      </c>
      <c r="M40" s="0" t="n">
        <f aca="false">IF(Сетка!B13="бетон",IF(L40&gt;=0,0,IF(L40&gt;=-eb1,Ebr*L40,-Rb)),IF(ABS(L40)&lt;=es0,Es*L40,SIGN(L40)*Rs))</f>
        <v>0</v>
      </c>
      <c r="N40" s="0" t="n">
        <f aca="false">M40*Сетка!G13*1000</f>
        <v>0</v>
      </c>
      <c r="O40" s="0" t="n">
        <f aca="false">N40*Сетка!F13</f>
        <v>-0</v>
      </c>
      <c r="P40" s="0" t="n">
        <f aca="false">N40*Сетка!E13</f>
        <v>0</v>
      </c>
      <c r="R40" s="0" t="n">
        <f aca="false">($B$8-dk*$B$6)+$B$3*Сетка!F13+($B$4+dk)*Сетка!E13</f>
        <v>0.000702435416460201</v>
      </c>
      <c r="S40" s="0" t="n">
        <f aca="false">IF(Сетка!B13="бетон",IF(R40&gt;=0,0,IF(R40&gt;=-eb1,Ebr*R40,-Rb)),IF(ABS(R40)&lt;=es0,Es*R40,SIGN(R40)*Rs))</f>
        <v>0</v>
      </c>
      <c r="T40" s="0" t="n">
        <f aca="false">S40*Сетка!G13*1000</f>
        <v>0</v>
      </c>
      <c r="U40" s="0" t="n">
        <f aca="false">T40*Сетка!F13</f>
        <v>-0</v>
      </c>
      <c r="V40" s="0" t="n">
        <f aca="false">T40*Сетка!E13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$B$8+$B$3*Сетка!F14+$B$4*Сетка!E14</f>
        <v>0.000265224187893898</v>
      </c>
      <c r="G41" s="0" t="n">
        <f aca="false">IF(Сетка!B14="бетон",IF(F41&gt;=0,0,IF(F41&gt;=-eb1,Ebr*F41,-Rb)),IF(ABS(F41)&lt;=es0,Es*F41,SIGN(F41)*Rs))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L41" s="0" t="n">
        <f aca="false">($B$8-dk*$B$7)+($B$3+dk)*Сетка!F14+$B$4*Сетка!E14</f>
        <v>0.000260974187893898</v>
      </c>
      <c r="M41" s="0" t="n">
        <f aca="false">IF(Сетка!B14="бетон",IF(L41&gt;=0,0,IF(L41&gt;=-eb1,Ebr*L41,-Rb)),IF(ABS(L41)&lt;=es0,Es*L41,SIGN(L41)*Rs))</f>
        <v>0</v>
      </c>
      <c r="N41" s="0" t="n">
        <f aca="false">M41*Сетка!G14*1000</f>
        <v>0</v>
      </c>
      <c r="O41" s="0" t="n">
        <f aca="false">N41*Сетка!F14</f>
        <v>-0</v>
      </c>
      <c r="P41" s="0" t="n">
        <f aca="false">N41*Сетка!E14</f>
        <v>0</v>
      </c>
      <c r="R41" s="0" t="n">
        <f aca="false">($B$8-dk*$B$6)+$B$3*Сетка!F14+($B$4+dk)*Сетка!E14</f>
        <v>0.000264474187893898</v>
      </c>
      <c r="S41" s="0" t="n">
        <f aca="false">IF(Сетка!B14="бетон",IF(R41&gt;=0,0,IF(R41&gt;=-eb1,Ebr*R41,-Rb)),IF(ABS(R41)&lt;=es0,Es*R41,SIGN(R41)*Rs))</f>
        <v>0</v>
      </c>
      <c r="T41" s="0" t="n">
        <f aca="false">S41*Сетка!G14*1000</f>
        <v>0</v>
      </c>
      <c r="U41" s="0" t="n">
        <f aca="false">T41*Сетка!F14</f>
        <v>-0</v>
      </c>
      <c r="V41" s="0" t="n">
        <f aca="false">T41*Сетка!E14</f>
        <v>0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$B$8+$B$3*Сетка!F15+$B$4*Сетка!E15</f>
        <v>-0.000173237040672406</v>
      </c>
      <c r="G42" s="0" t="n">
        <f aca="false">IF(Сетка!B15="бетон",IF(F42&gt;=0,0,IF(F42&gt;=-eb1,Ebr*F42,-Rb)),IF(ABS(F42)&lt;=es0,Es*F42,SIGN(F42)*Rs))</f>
        <v>-1.67462472649992</v>
      </c>
      <c r="H42" s="0" t="n">
        <f aca="false">G42*Сетка!G15*1000</f>
        <v>-4.1865618162498</v>
      </c>
      <c r="I42" s="0" t="n">
        <f aca="false">H42*Сетка!F15</f>
        <v>0.732648317843716</v>
      </c>
      <c r="J42" s="0" t="n">
        <f aca="false">H42*Сетка!E15</f>
        <v>-0.523320227031225</v>
      </c>
      <c r="L42" s="0" t="n">
        <f aca="false">($B$8-dk*$B$7)+($B$3+dk)*Сетка!F15+$B$4*Сетка!E15</f>
        <v>-0.000177487040672406</v>
      </c>
      <c r="M42" s="0" t="n">
        <f aca="false">IF(Сетка!B15="бетон",IF(L42&gt;=0,0,IF(L42&gt;=-eb1,Ebr*L42,-Rb)),IF(ABS(L42)&lt;=es0,Es*L42,SIGN(L42)*Rs))</f>
        <v>-1.71570805983326</v>
      </c>
      <c r="N42" s="0" t="n">
        <f aca="false">M42*Сетка!G15*1000</f>
        <v>-4.28927014958314</v>
      </c>
      <c r="O42" s="0" t="n">
        <f aca="false">N42*Сетка!F15</f>
        <v>0.750622276177049</v>
      </c>
      <c r="P42" s="0" t="n">
        <f aca="false">N42*Сетка!E15</f>
        <v>-0.536158768697892</v>
      </c>
      <c r="R42" s="0" t="n">
        <f aca="false">($B$8-dk*$B$6)+$B$3*Сетка!F15+($B$4+dk)*Сетка!E15</f>
        <v>-0.000173487040672406</v>
      </c>
      <c r="S42" s="0" t="n">
        <f aca="false">IF(Сетка!B15="бетон",IF(R42&gt;=0,0,IF(R42&gt;=-eb1,Ebr*R42,-Rb)),IF(ABS(R42)&lt;=es0,Es*R42,SIGN(R42)*Rs))</f>
        <v>-1.67704139316659</v>
      </c>
      <c r="T42" s="0" t="n">
        <f aca="false">S42*Сетка!G15*1000</f>
        <v>-4.19260348291647</v>
      </c>
      <c r="U42" s="0" t="n">
        <f aca="false">T42*Сетка!F15</f>
        <v>0.733705609510382</v>
      </c>
      <c r="V42" s="0" t="n">
        <f aca="false">T42*Сетка!E15</f>
        <v>-0.524075435364559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$B$8+$B$3*Сетка!F16+$B$4*Сетка!E16</f>
        <v>0.00165347706156565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L43" s="0" t="n">
        <f aca="false">($B$8-dk*$B$7)+($B$3+dk)*Сетка!F16+$B$4*Сетка!E16</f>
        <v>0.00164972706156565</v>
      </c>
      <c r="M43" s="0" t="n">
        <f aca="false">IF(Сетка!B16="бетон",IF(L43&gt;=0,0,IF(L43&gt;=-eb1,Ebr*L43,-Rb)),IF(ABS(L43)&lt;=es0,Es*L43,SIGN(L43)*Rs))</f>
        <v>0</v>
      </c>
      <c r="N43" s="0" t="n">
        <f aca="false">M43*Сетка!G16*1000</f>
        <v>0</v>
      </c>
      <c r="O43" s="0" t="n">
        <f aca="false">N43*Сетка!F16</f>
        <v>-0</v>
      </c>
      <c r="P43" s="0" t="n">
        <f aca="false">N43*Сетка!E16</f>
        <v>-0</v>
      </c>
      <c r="R43" s="0" t="n">
        <f aca="false">($B$8-dk*$B$6)+$B$3*Сетка!F16+($B$4+dk)*Сетка!E16</f>
        <v>0.00165072706156565</v>
      </c>
      <c r="S43" s="0" t="n">
        <f aca="false">IF(Сетка!B16="бетон",IF(R43&gt;=0,0,IF(R43&gt;=-eb1,Ebr*R43,-Rb)),IF(ABS(R43)&lt;=es0,Es*R43,SIGN(R43)*Rs))</f>
        <v>0</v>
      </c>
      <c r="T43" s="0" t="n">
        <f aca="false">S43*Сетка!G16*1000</f>
        <v>0</v>
      </c>
      <c r="U43" s="0" t="n">
        <f aca="false">T43*Сетка!F16</f>
        <v>-0</v>
      </c>
      <c r="V43" s="0" t="n">
        <f aca="false">T43*Сетка!E16</f>
        <v>-0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$B$8+$B$3*Сетка!F17+$B$4*Сетка!E17</f>
        <v>0.00121501583299934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L44" s="0" t="n">
        <f aca="false">($B$8-dk*$B$7)+($B$3+dk)*Сетка!F17+$B$4*Сетка!E17</f>
        <v>0.00121126583299934</v>
      </c>
      <c r="M44" s="0" t="n">
        <f aca="false">IF(Сетка!B17="бетон",IF(L44&gt;=0,0,IF(L44&gt;=-eb1,Ebr*L44,-Rb)),IF(ABS(L44)&lt;=es0,Es*L44,SIGN(L44)*Rs))</f>
        <v>0</v>
      </c>
      <c r="N44" s="0" t="n">
        <f aca="false">M44*Сетка!G17*1000</f>
        <v>0</v>
      </c>
      <c r="O44" s="0" t="n">
        <f aca="false">N44*Сетка!F17</f>
        <v>-0</v>
      </c>
      <c r="P44" s="0" t="n">
        <f aca="false">N44*Сетка!E17</f>
        <v>-0</v>
      </c>
      <c r="R44" s="0" t="n">
        <f aca="false">($B$8-dk*$B$6)+$B$3*Сетка!F17+($B$4+dk)*Сетка!E17</f>
        <v>0.00121276583299934</v>
      </c>
      <c r="S44" s="0" t="n">
        <f aca="false">IF(Сетка!B17="бетон",IF(R44&gt;=0,0,IF(R44&gt;=-eb1,Ebr*R44,-Rb)),IF(ABS(R44)&lt;=es0,Es*R44,SIGN(R44)*Rs))</f>
        <v>0</v>
      </c>
      <c r="T44" s="0" t="n">
        <f aca="false">S44*Сетка!G17*1000</f>
        <v>0</v>
      </c>
      <c r="U44" s="0" t="n">
        <f aca="false">T44*Сетка!F17</f>
        <v>-0</v>
      </c>
      <c r="V44" s="0" t="n">
        <f aca="false">T44*Сетка!E17</f>
        <v>-0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$B$8+$B$3*Сетка!F18+$B$4*Сетка!E18</f>
        <v>0.000776554604433041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L45" s="0" t="n">
        <f aca="false">($B$8-dk*$B$7)+($B$3+dk)*Сетка!F18+$B$4*Сетка!E18</f>
        <v>0.000772804604433041</v>
      </c>
      <c r="M45" s="0" t="n">
        <f aca="false">IF(Сетка!B18="бетон",IF(L45&gt;=0,0,IF(L45&gt;=-eb1,Ebr*L45,-Rb)),IF(ABS(L45)&lt;=es0,Es*L45,SIGN(L45)*Rs))</f>
        <v>0</v>
      </c>
      <c r="N45" s="0" t="n">
        <f aca="false">M45*Сетка!G18*1000</f>
        <v>0</v>
      </c>
      <c r="O45" s="0" t="n">
        <f aca="false">N45*Сетка!F18</f>
        <v>-0</v>
      </c>
      <c r="P45" s="0" t="n">
        <f aca="false">N45*Сетка!E18</f>
        <v>-0</v>
      </c>
      <c r="R45" s="0" t="n">
        <f aca="false">($B$8-dk*$B$6)+$B$3*Сетка!F18+($B$4+dk)*Сетка!E18</f>
        <v>0.000774804604433041</v>
      </c>
      <c r="S45" s="0" t="n">
        <f aca="false">IF(Сетка!B18="бетон",IF(R45&gt;=0,0,IF(R45&gt;=-eb1,Ebr*R45,-Rb)),IF(ABS(R45)&lt;=es0,Es*R45,SIGN(R45)*Rs))</f>
        <v>0</v>
      </c>
      <c r="T45" s="0" t="n">
        <f aca="false">S45*Сетка!G18*1000</f>
        <v>0</v>
      </c>
      <c r="U45" s="0" t="n">
        <f aca="false">T45*Сетка!F18</f>
        <v>-0</v>
      </c>
      <c r="V45" s="0" t="n">
        <f aca="false">T45*Сетка!E18</f>
        <v>-0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$B$8+$B$3*Сетка!F19+$B$4*Сетка!E19</f>
        <v>0.000338093375866737</v>
      </c>
      <c r="G46" s="0" t="n">
        <f aca="false">IF(Сетка!B19="бетон",IF(F46&gt;=0,0,IF(F46&gt;=-eb1,Ebr*F46,-Rb)),IF(ABS(F46)&lt;=es0,Es*F46,SIGN(F46)*Rs))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L46" s="0" t="n">
        <f aca="false">($B$8-dk*$B$7)+($B$3+dk)*Сетка!F19+$B$4*Сетка!E19</f>
        <v>0.000334343375866737</v>
      </c>
      <c r="M46" s="0" t="n">
        <f aca="false">IF(Сетка!B19="бетон",IF(L46&gt;=0,0,IF(L46&gt;=-eb1,Ebr*L46,-Rb)),IF(ABS(L46)&lt;=es0,Es*L46,SIGN(L46)*Rs))</f>
        <v>0</v>
      </c>
      <c r="N46" s="0" t="n">
        <f aca="false">M46*Сетка!G19*1000</f>
        <v>0</v>
      </c>
      <c r="O46" s="0" t="n">
        <f aca="false">N46*Сетка!F19</f>
        <v>-0</v>
      </c>
      <c r="P46" s="0" t="n">
        <f aca="false">N46*Сетка!E19</f>
        <v>0</v>
      </c>
      <c r="R46" s="0" t="n">
        <f aca="false">($B$8-dk*$B$6)+$B$3*Сетка!F19+($B$4+dk)*Сетка!E19</f>
        <v>0.000336843375866737</v>
      </c>
      <c r="S46" s="0" t="n">
        <f aca="false">IF(Сетка!B19="бетон",IF(R46&gt;=0,0,IF(R46&gt;=-eb1,Ebr*R46,-Rb)),IF(ABS(R46)&lt;=es0,Es*R46,SIGN(R46)*Rs))</f>
        <v>0</v>
      </c>
      <c r="T46" s="0" t="n">
        <f aca="false">S46*Сетка!G19*1000</f>
        <v>0</v>
      </c>
      <c r="U46" s="0" t="n">
        <f aca="false">T46*Сетка!F19</f>
        <v>-0</v>
      </c>
      <c r="V46" s="0" t="n">
        <f aca="false">T46*Сетка!E19</f>
        <v>0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$B$8+$B$3*Сетка!F20+$B$4*Сетка!E20</f>
        <v>-0.000100367852699566</v>
      </c>
      <c r="G47" s="0" t="n">
        <f aca="false">IF(Сетка!B20="бетон",IF(F47&gt;=0,0,IF(F47&gt;=-eb1,Ebr*F47,-Rb)),IF(ABS(F47)&lt;=es0,Es*F47,SIGN(F47)*Rs))</f>
        <v>-0.970222576095806</v>
      </c>
      <c r="H47" s="0" t="n">
        <f aca="false">G47*Сетка!G20*1000</f>
        <v>-2.42555644023951</v>
      </c>
      <c r="I47" s="0" t="n">
        <f aca="false">H47*Сетка!F20</f>
        <v>0.303194555029939</v>
      </c>
      <c r="J47" s="0" t="n">
        <f aca="false">H47*Сетка!E20</f>
        <v>-0.181916733017964</v>
      </c>
      <c r="L47" s="0" t="n">
        <f aca="false">($B$8-dk*$B$7)+($B$3+dk)*Сетка!F20+$B$4*Сетка!E20</f>
        <v>-0.000104117852699566</v>
      </c>
      <c r="M47" s="0" t="n">
        <f aca="false">IF(Сетка!B20="бетон",IF(L47&gt;=0,0,IF(L47&gt;=-eb1,Ebr*L47,-Rb)),IF(ABS(L47)&lt;=es0,Es*L47,SIGN(L47)*Rs))</f>
        <v>-1.00647257609581</v>
      </c>
      <c r="N47" s="0" t="n">
        <f aca="false">M47*Сетка!G20*1000</f>
        <v>-2.51618144023951</v>
      </c>
      <c r="O47" s="0" t="n">
        <f aca="false">N47*Сетка!F20</f>
        <v>0.314522680029939</v>
      </c>
      <c r="P47" s="0" t="n">
        <f aca="false">N47*Сетка!E20</f>
        <v>-0.188713608017963</v>
      </c>
      <c r="R47" s="0" t="n">
        <f aca="false">($B$8-dk*$B$6)+$B$3*Сетка!F20+($B$4+dk)*Сетка!E20</f>
        <v>-0.000101117852699566</v>
      </c>
      <c r="S47" s="0" t="n">
        <f aca="false">IF(Сетка!B20="бетон",IF(R47&gt;=0,0,IF(R47&gt;=-eb1,Ebr*R47,-Rb)),IF(ABS(R47)&lt;=es0,Es*R47,SIGN(R47)*Rs))</f>
        <v>-0.977472576095805</v>
      </c>
      <c r="T47" s="0" t="n">
        <f aca="false">S47*Сетка!G20*1000</f>
        <v>-2.44368144023951</v>
      </c>
      <c r="U47" s="0" t="n">
        <f aca="false">T47*Сетка!F20</f>
        <v>0.305460180029939</v>
      </c>
      <c r="V47" s="0" t="n">
        <f aca="false">T47*Сетка!E20</f>
        <v>-0.183276108017963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$B$8+$B$3*Сетка!F21+$B$4*Сетка!E21</f>
        <v>-0.00053882908126587</v>
      </c>
      <c r="G48" s="0" t="n">
        <f aca="false">IF(Сетка!B21="бетон",IF(F48&gt;=0,0,IF(F48&gt;=-eb1,Ebr*F48,-Rb)),IF(ABS(F48)&lt;=es0,Es*F48,SIGN(F48)*Rs))</f>
        <v>-5.20868111890341</v>
      </c>
      <c r="H48" s="0" t="n">
        <f aca="false">G48*Сетка!G21*1000</f>
        <v>-13.0217027972585</v>
      </c>
      <c r="I48" s="0" t="n">
        <f aca="false">H48*Сетка!F21</f>
        <v>1.62771284965731</v>
      </c>
      <c r="J48" s="0" t="n">
        <f aca="false">H48*Сетка!E21</f>
        <v>-1.62771284965731</v>
      </c>
      <c r="L48" s="0" t="n">
        <f aca="false">($B$8-dk*$B$7)+($B$3+dk)*Сетка!F21+$B$4*Сетка!E21</f>
        <v>-0.000542579081265869</v>
      </c>
      <c r="M48" s="0" t="n">
        <f aca="false">IF(Сетка!B21="бетон",IF(L48&gt;=0,0,IF(L48&gt;=-eb1,Ebr*L48,-Rb)),IF(ABS(L48)&lt;=es0,Es*L48,SIGN(L48)*Rs))</f>
        <v>-5.2449311189034</v>
      </c>
      <c r="N48" s="0" t="n">
        <f aca="false">M48*Сетка!G21*1000</f>
        <v>-13.1123277972585</v>
      </c>
      <c r="O48" s="0" t="n">
        <f aca="false">N48*Сетка!F21</f>
        <v>1.63904097465731</v>
      </c>
      <c r="P48" s="0" t="n">
        <f aca="false">N48*Сетка!E21</f>
        <v>-1.63904097465731</v>
      </c>
      <c r="R48" s="0" t="n">
        <f aca="false">($B$8-dk*$B$6)+$B$3*Сетка!F21+($B$4+dk)*Сетка!E21</f>
        <v>-0.00053907908126587</v>
      </c>
      <c r="S48" s="0" t="n">
        <f aca="false">IF(Сетка!B21="бетон",IF(R48&gt;=0,0,IF(R48&gt;=-eb1,Ebr*R48,-Rb)),IF(ABS(R48)&lt;=es0,Es*R48,SIGN(R48)*Rs))</f>
        <v>-5.21109778557007</v>
      </c>
      <c r="T48" s="0" t="n">
        <f aca="false">S48*Сетка!G21*1000</f>
        <v>-13.0277444639252</v>
      </c>
      <c r="U48" s="0" t="n">
        <f aca="false">T48*Сетка!F21</f>
        <v>1.62846805799065</v>
      </c>
      <c r="V48" s="0" t="n">
        <f aca="false">T48*Сетка!E21</f>
        <v>-1.62846805799065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$B$8+$B$3*Сетка!F22+$B$4*Сетка!E22</f>
        <v>0.00128788502097218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L49" s="0" t="n">
        <f aca="false">($B$8-dk*$B$7)+($B$3+dk)*Сетка!F22+$B$4*Сетка!E22</f>
        <v>0.00128463502097218</v>
      </c>
      <c r="M49" s="0" t="n">
        <f aca="false">IF(Сетка!B22="бетон",IF(L49&gt;=0,0,IF(L49&gt;=-eb1,Ebr*L49,-Rb)),IF(ABS(L49)&lt;=es0,Es*L49,SIGN(L49)*Rs))</f>
        <v>0</v>
      </c>
      <c r="N49" s="0" t="n">
        <f aca="false">M49*Сетка!G22*1000</f>
        <v>0</v>
      </c>
      <c r="O49" s="0" t="n">
        <f aca="false">N49*Сетка!F22</f>
        <v>-0</v>
      </c>
      <c r="P49" s="0" t="n">
        <f aca="false">N49*Сетка!E22</f>
        <v>-0</v>
      </c>
      <c r="R49" s="0" t="n">
        <f aca="false">($B$8-dk*$B$6)+$B$3*Сетка!F22+($B$4+dk)*Сетка!E22</f>
        <v>0.00128513502097218</v>
      </c>
      <c r="S49" s="0" t="n">
        <f aca="false">IF(Сетка!B22="бетон",IF(R49&gt;=0,0,IF(R49&gt;=-eb1,Ebr*R49,-Rb)),IF(ABS(R49)&lt;=es0,Es*R49,SIGN(R49)*Rs))</f>
        <v>0</v>
      </c>
      <c r="T49" s="0" t="n">
        <f aca="false">S49*Сетка!G22*1000</f>
        <v>0</v>
      </c>
      <c r="U49" s="0" t="n">
        <f aca="false">T49*Сетка!F22</f>
        <v>-0</v>
      </c>
      <c r="V49" s="0" t="n">
        <f aca="false">T49*Сетка!E22</f>
        <v>-0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$B$8+$B$3*Сетка!F23+$B$4*Сетка!E23</f>
        <v>0.00084942379240588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L50" s="0" t="n">
        <f aca="false">($B$8-dk*$B$7)+($B$3+dk)*Сетка!F23+$B$4*Сетка!E23</f>
        <v>0.00084617379240588</v>
      </c>
      <c r="M50" s="0" t="n">
        <f aca="false">IF(Сетка!B23="бетон",IF(L50&gt;=0,0,IF(L50&gt;=-eb1,Ebr*L50,-Rb)),IF(ABS(L50)&lt;=es0,Es*L50,SIGN(L50)*Rs))</f>
        <v>0</v>
      </c>
      <c r="N50" s="0" t="n">
        <f aca="false">M50*Сетка!G23*1000</f>
        <v>0</v>
      </c>
      <c r="O50" s="0" t="n">
        <f aca="false">N50*Сетка!F23</f>
        <v>-0</v>
      </c>
      <c r="P50" s="0" t="n">
        <f aca="false">N50*Сетка!E23</f>
        <v>-0</v>
      </c>
      <c r="R50" s="0" t="n">
        <f aca="false">($B$8-dk*$B$6)+$B$3*Сетка!F23+($B$4+dk)*Сетка!E23</f>
        <v>0.00084717379240588</v>
      </c>
      <c r="S50" s="0" t="n">
        <f aca="false">IF(Сетка!B23="бетон",IF(R50&gt;=0,0,IF(R50&gt;=-eb1,Ebr*R50,-Rb)),IF(ABS(R50)&lt;=es0,Es*R50,SIGN(R50)*Rs))</f>
        <v>0</v>
      </c>
      <c r="T50" s="0" t="n">
        <f aca="false">S50*Сетка!G23*1000</f>
        <v>0</v>
      </c>
      <c r="U50" s="0" t="n">
        <f aca="false">T50*Сетка!F23</f>
        <v>-0</v>
      </c>
      <c r="V50" s="0" t="n">
        <f aca="false">T50*Сетка!E23</f>
        <v>-0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$B$8+$B$3*Сетка!F24+$B$4*Сетка!E24</f>
        <v>0.000410962563839577</v>
      </c>
      <c r="G51" s="0" t="n">
        <f aca="false">IF(Сетка!B24="бетон",IF(F51&gt;=0,0,IF(F51&gt;=-eb1,Ebr*F51,-Rb)),IF(ABS(F51)&lt;=es0,Es*F51,SIGN(F51)*Rs))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L51" s="0" t="n">
        <f aca="false">($B$8-dk*$B$7)+($B$3+dk)*Сетка!F24+$B$4*Сетка!E24</f>
        <v>0.000407712563839577</v>
      </c>
      <c r="M51" s="0" t="n">
        <f aca="false">IF(Сетка!B24="бетон",IF(L51&gt;=0,0,IF(L51&gt;=-eb1,Ebr*L51,-Rb)),IF(ABS(L51)&lt;=es0,Es*L51,SIGN(L51)*Rs))</f>
        <v>0</v>
      </c>
      <c r="N51" s="0" t="n">
        <f aca="false">M51*Сетка!G24*1000</f>
        <v>0</v>
      </c>
      <c r="O51" s="0" t="n">
        <f aca="false">N51*Сетка!F24</f>
        <v>-0</v>
      </c>
      <c r="P51" s="0" t="n">
        <f aca="false">N51*Сетка!E24</f>
        <v>-0</v>
      </c>
      <c r="R51" s="0" t="n">
        <f aca="false">($B$8-dk*$B$6)+$B$3*Сетка!F24+($B$4+dk)*Сетка!E24</f>
        <v>0.000409212563839577</v>
      </c>
      <c r="S51" s="0" t="n">
        <f aca="false">IF(Сетка!B24="бетон",IF(R51&gt;=0,0,IF(R51&gt;=-eb1,Ebr*R51,-Rb)),IF(ABS(R51)&lt;=es0,Es*R51,SIGN(R51)*Rs))</f>
        <v>0</v>
      </c>
      <c r="T51" s="0" t="n">
        <f aca="false">S51*Сетка!G24*1000</f>
        <v>0</v>
      </c>
      <c r="U51" s="0" t="n">
        <f aca="false">T51*Сетка!F24</f>
        <v>-0</v>
      </c>
      <c r="V51" s="0" t="n">
        <f aca="false">T51*Сетка!E24</f>
        <v>-0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$B$8+$B$3*Сетка!F25+$B$4*Сетка!E25</f>
        <v>-2.74986647267267E-005</v>
      </c>
      <c r="G52" s="0" t="n">
        <f aca="false">IF(Сетка!B25="бетон",IF(F52&gt;=0,0,IF(F52&gt;=-eb1,Ebr*F52,-Rb)),IF(ABS(F52)&lt;=es0,Es*F52,SIGN(F52)*Rs))</f>
        <v>-0.265820425691692</v>
      </c>
      <c r="H52" s="0" t="n">
        <f aca="false">G52*Сетка!G25*1000</f>
        <v>-0.66455106422923</v>
      </c>
      <c r="I52" s="0" t="n">
        <f aca="false">H52*Сетка!F25</f>
        <v>0.0498413298171922</v>
      </c>
      <c r="J52" s="0" t="n">
        <f aca="false">H52*Сетка!E25</f>
        <v>-0.0166137766057307</v>
      </c>
      <c r="L52" s="0" t="n">
        <f aca="false">($B$8-dk*$B$7)+($B$3+dk)*Сетка!F25+$B$4*Сетка!E25</f>
        <v>-3.07486647267266E-005</v>
      </c>
      <c r="M52" s="0" t="n">
        <f aca="false">IF(Сетка!B25="бетон",IF(L52&gt;=0,0,IF(L52&gt;=-eb1,Ebr*L52,-Rb)),IF(ABS(L52)&lt;=es0,Es*L52,SIGN(L52)*Rs))</f>
        <v>-0.297237092358357</v>
      </c>
      <c r="N52" s="0" t="n">
        <f aca="false">M52*Сетка!G25*1000</f>
        <v>-0.743092730895893</v>
      </c>
      <c r="O52" s="0" t="n">
        <f aca="false">N52*Сетка!F25</f>
        <v>0.055731954817192</v>
      </c>
      <c r="P52" s="0" t="n">
        <f aca="false">N52*Сетка!E25</f>
        <v>-0.0185773182723973</v>
      </c>
      <c r="R52" s="0" t="n">
        <f aca="false">($B$8-dk*$B$6)+$B$3*Сетка!F25+($B$4+dk)*Сетка!E25</f>
        <v>-2.87486647267268E-005</v>
      </c>
      <c r="S52" s="0" t="n">
        <f aca="false">IF(Сетка!B25="бетон",IF(R52&gt;=0,0,IF(R52&gt;=-eb1,Ebr*R52,-Rb)),IF(ABS(R52)&lt;=es0,Es*R52,SIGN(R52)*Rs))</f>
        <v>-0.277903759025025</v>
      </c>
      <c r="T52" s="0" t="n">
        <f aca="false">S52*Сетка!G25*1000</f>
        <v>-0.694759397562563</v>
      </c>
      <c r="U52" s="0" t="n">
        <f aca="false">T52*Сетка!F25</f>
        <v>0.0521069548171922</v>
      </c>
      <c r="V52" s="0" t="n">
        <f aca="false">T52*Сетка!E25</f>
        <v>-0.0173689849390641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$B$8+$B$3*Сетка!F26+$B$4*Сетка!E26</f>
        <v>-0.00046595989329303</v>
      </c>
      <c r="G53" s="0" t="n">
        <f aca="false">IF(Сетка!B26="бетон",IF(F53&gt;=0,0,IF(F53&gt;=-eb1,Ebr*F53,-Rb)),IF(ABS(F53)&lt;=es0,Es*F53,SIGN(F53)*Rs))</f>
        <v>-4.50427896849929</v>
      </c>
      <c r="H53" s="0" t="n">
        <f aca="false">G53*Сетка!G26*1000</f>
        <v>-11.2606974212482</v>
      </c>
      <c r="I53" s="0" t="n">
        <f aca="false">H53*Сетка!F26</f>
        <v>0.844552306593617</v>
      </c>
      <c r="J53" s="0" t="n">
        <f aca="false">H53*Сетка!E26</f>
        <v>-0.844552306593617</v>
      </c>
      <c r="L53" s="0" t="n">
        <f aca="false">($B$8-dk*$B$7)+($B$3+dk)*Сетка!F26+$B$4*Сетка!E26</f>
        <v>-0.00046920989329303</v>
      </c>
      <c r="M53" s="0" t="n">
        <f aca="false">IF(Сетка!B26="бетон",IF(L53&gt;=0,0,IF(L53&gt;=-eb1,Ebr*L53,-Rb)),IF(ABS(L53)&lt;=es0,Es*L53,SIGN(L53)*Rs))</f>
        <v>-4.53569563516596</v>
      </c>
      <c r="N53" s="0" t="n">
        <f aca="false">M53*Сетка!G26*1000</f>
        <v>-11.3392390879149</v>
      </c>
      <c r="O53" s="0" t="n">
        <f aca="false">N53*Сетка!F26</f>
        <v>0.850442931593617</v>
      </c>
      <c r="P53" s="0" t="n">
        <f aca="false">N53*Сетка!E26</f>
        <v>-0.850442931593617</v>
      </c>
      <c r="R53" s="0" t="n">
        <f aca="false">($B$8-dk*$B$6)+$B$3*Сетка!F26+($B$4+dk)*Сетка!E26</f>
        <v>-0.00046670989329303</v>
      </c>
      <c r="S53" s="0" t="n">
        <f aca="false">IF(Сетка!B26="бетон",IF(R53&gt;=0,0,IF(R53&gt;=-eb1,Ebr*R53,-Rb)),IF(ABS(R53)&lt;=es0,Es*R53,SIGN(R53)*Rs))</f>
        <v>-4.51152896849929</v>
      </c>
      <c r="T53" s="0" t="n">
        <f aca="false">S53*Сетка!G26*1000</f>
        <v>-11.2788224212482</v>
      </c>
      <c r="U53" s="0" t="n">
        <f aca="false">T53*Сетка!F26</f>
        <v>0.845911681593617</v>
      </c>
      <c r="V53" s="0" t="n">
        <f aca="false">T53*Сетка!E26</f>
        <v>-0.845911681593617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$B$8+$B$3*Сетка!F27+$B$4*Сетка!E27</f>
        <v>-0.000904421121859334</v>
      </c>
      <c r="G54" s="0" t="n">
        <f aca="false">IF(Сетка!B27="бетон",IF(F54&gt;=0,0,IF(F54&gt;=-eb1,Ebr*F54,-Rb)),IF(ABS(F54)&lt;=es0,Es*F54,SIGN(F54)*Rs))</f>
        <v>-8.74273751130689</v>
      </c>
      <c r="H54" s="0" t="n">
        <f aca="false">G54*Сетка!G27*1000</f>
        <v>-21.8568437782672</v>
      </c>
      <c r="I54" s="0" t="n">
        <f aca="false">H54*Сетка!F27</f>
        <v>1.63926328337004</v>
      </c>
      <c r="J54" s="0" t="n">
        <f aca="false">H54*Сетка!E27</f>
        <v>-2.7321054722834</v>
      </c>
      <c r="L54" s="0" t="n">
        <f aca="false">($B$8-dk*$B$7)+($B$3+dk)*Сетка!F27+$B$4*Сетка!E27</f>
        <v>-0.000907671121859333</v>
      </c>
      <c r="M54" s="0" t="n">
        <f aca="false">IF(Сетка!B27="бетон",IF(L54&gt;=0,0,IF(L54&gt;=-eb1,Ebr*L54,-Rb)),IF(ABS(L54)&lt;=es0,Es*L54,SIGN(L54)*Rs))</f>
        <v>-8.77415417797356</v>
      </c>
      <c r="N54" s="0" t="n">
        <f aca="false">M54*Сетка!G27*1000</f>
        <v>-21.9353854449339</v>
      </c>
      <c r="O54" s="0" t="n">
        <f aca="false">N54*Сетка!F27</f>
        <v>1.64515390837004</v>
      </c>
      <c r="P54" s="0" t="n">
        <f aca="false">N54*Сетка!E27</f>
        <v>-2.74192318061674</v>
      </c>
      <c r="R54" s="0" t="n">
        <f aca="false">($B$8-dk*$B$6)+$B$3*Сетка!F27+($B$4+dk)*Сетка!E27</f>
        <v>-0.000904671121859334</v>
      </c>
      <c r="S54" s="0" t="n">
        <f aca="false">IF(Сетка!B27="бетон",IF(R54&gt;=0,0,IF(R54&gt;=-eb1,Ebr*R54,-Rb)),IF(ABS(R54)&lt;=es0,Es*R54,SIGN(R54)*Rs))</f>
        <v>-8.74515417797356</v>
      </c>
      <c r="T54" s="0" t="n">
        <f aca="false">S54*Сетка!G27*1000</f>
        <v>-21.8628854449339</v>
      </c>
      <c r="U54" s="0" t="n">
        <f aca="false">T54*Сетка!F27</f>
        <v>1.63971640837004</v>
      </c>
      <c r="V54" s="0" t="n">
        <f aca="false">T54*Сетка!E27</f>
        <v>-2.73286068061674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$B$8+$B$3*Сетка!F28+$B$4*Сетка!E28</f>
        <v>0.00092229298037872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L55" s="0" t="n">
        <f aca="false">($B$8-dk*$B$7)+($B$3+dk)*Сетка!F28+$B$4*Сетка!E28</f>
        <v>0.00091954298037872</v>
      </c>
      <c r="M55" s="0" t="n">
        <f aca="false">IF(Сетка!B28="бетон",IF(L55&gt;=0,0,IF(L55&gt;=-eb1,Ebr*L55,-Rb)),IF(ABS(L55)&lt;=es0,Es*L55,SIGN(L55)*Rs))</f>
        <v>0</v>
      </c>
      <c r="N55" s="0" t="n">
        <f aca="false">M55*Сетка!G28*1000</f>
        <v>0</v>
      </c>
      <c r="O55" s="0" t="n">
        <f aca="false">N55*Сетка!F28</f>
        <v>-0</v>
      </c>
      <c r="P55" s="0" t="n">
        <f aca="false">N55*Сетка!E28</f>
        <v>-0</v>
      </c>
      <c r="R55" s="0" t="n">
        <f aca="false">($B$8-dk*$B$6)+$B$3*Сетка!F28+($B$4+dk)*Сетка!E28</f>
        <v>0.00091954298037872</v>
      </c>
      <c r="S55" s="0" t="n">
        <f aca="false">IF(Сетка!B28="бетон",IF(R55&gt;=0,0,IF(R55&gt;=-eb1,Ebr*R55,-Rb)),IF(ABS(R55)&lt;=es0,Es*R55,SIGN(R55)*Rs))</f>
        <v>0</v>
      </c>
      <c r="T55" s="0" t="n">
        <f aca="false">S55*Сетка!G28*1000</f>
        <v>0</v>
      </c>
      <c r="U55" s="0" t="n">
        <f aca="false">T55*Сетка!F28</f>
        <v>-0</v>
      </c>
      <c r="V55" s="0" t="n">
        <f aca="false">T55*Сетка!E28</f>
        <v>-0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$B$8+$B$3*Сетка!F29+$B$4*Сетка!E29</f>
        <v>0.000483831751812416</v>
      </c>
      <c r="G56" s="0" t="n">
        <f aca="false">IF(Сетка!B29="бетон",IF(F56&gt;=0,0,IF(F56&gt;=-eb1,Ebr*F56,-Rb)),IF(ABS(F56)&lt;=es0,Es*F56,SIGN(F56)*Rs))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L56" s="0" t="n">
        <f aca="false">($B$8-dk*$B$7)+($B$3+dk)*Сетка!F29+$B$4*Сетка!E29</f>
        <v>0.000481081751812416</v>
      </c>
      <c r="M56" s="0" t="n">
        <f aca="false">IF(Сетка!B29="бетон",IF(L56&gt;=0,0,IF(L56&gt;=-eb1,Ebr*L56,-Rb)),IF(ABS(L56)&lt;=es0,Es*L56,SIGN(L56)*Rs))</f>
        <v>0</v>
      </c>
      <c r="N56" s="0" t="n">
        <f aca="false">M56*Сетка!G29*1000</f>
        <v>0</v>
      </c>
      <c r="O56" s="0" t="n">
        <f aca="false">N56*Сетка!F29</f>
        <v>-0</v>
      </c>
      <c r="P56" s="0" t="n">
        <f aca="false">N56*Сетка!E29</f>
        <v>-0</v>
      </c>
      <c r="R56" s="0" t="n">
        <f aca="false">($B$8-dk*$B$6)+$B$3*Сетка!F29+($B$4+dk)*Сетка!E29</f>
        <v>0.000481581751812416</v>
      </c>
      <c r="S56" s="0" t="n">
        <f aca="false">IF(Сетка!B29="бетон",IF(R56&gt;=0,0,IF(R56&gt;=-eb1,Ebr*R56,-Rb)),IF(ABS(R56)&lt;=es0,Es*R56,SIGN(R56)*Rs))</f>
        <v>0</v>
      </c>
      <c r="T56" s="0" t="n">
        <f aca="false">S56*Сетка!G29*1000</f>
        <v>0</v>
      </c>
      <c r="U56" s="0" t="n">
        <f aca="false">T56*Сетка!F29</f>
        <v>-0</v>
      </c>
      <c r="V56" s="0" t="n">
        <f aca="false">T56*Сетка!E29</f>
        <v>-0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$B$8+$B$3*Сетка!F30+$B$4*Сетка!E30</f>
        <v>4.5370523246113E-005</v>
      </c>
      <c r="G57" s="0" t="n">
        <f aca="false">IF(Сетка!B30="бетон",IF(F57&gt;=0,0,IF(F57&gt;=-eb1,Ebr*F57,-Rb)),IF(ABS(F57)&lt;=es0,Es*F57,SIGN(F57)*Rs))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L57" s="0" t="n">
        <f aca="false">($B$8-dk*$B$7)+($B$3+dk)*Сетка!F30+$B$4*Сетка!E30</f>
        <v>4.2620523246113E-005</v>
      </c>
      <c r="M57" s="0" t="n">
        <f aca="false">IF(Сетка!B30="бетон",IF(L57&gt;=0,0,IF(L57&gt;=-eb1,Ebr*L57,-Rb)),IF(ABS(L57)&lt;=es0,Es*L57,SIGN(L57)*Rs))</f>
        <v>0</v>
      </c>
      <c r="N57" s="0" t="n">
        <f aca="false">M57*Сетка!G30*1000</f>
        <v>0</v>
      </c>
      <c r="O57" s="0" t="n">
        <f aca="false">N57*Сетка!F30</f>
        <v>-0</v>
      </c>
      <c r="P57" s="0" t="n">
        <f aca="false">N57*Сетка!E30</f>
        <v>-0</v>
      </c>
      <c r="R57" s="0" t="n">
        <f aca="false">($B$8-dk*$B$6)+$B$3*Сетка!F30+($B$4+dk)*Сетка!E30</f>
        <v>4.3620523246113E-005</v>
      </c>
      <c r="S57" s="0" t="n">
        <f aca="false">IF(Сетка!B30="бетон",IF(R57&gt;=0,0,IF(R57&gt;=-eb1,Ebr*R57,-Rb)),IF(ABS(R57)&lt;=es0,Es*R57,SIGN(R57)*Rs))</f>
        <v>0</v>
      </c>
      <c r="T57" s="0" t="n">
        <f aca="false">S57*Сетка!G30*1000</f>
        <v>0</v>
      </c>
      <c r="U57" s="0" t="n">
        <f aca="false">T57*Сетка!F30</f>
        <v>-0</v>
      </c>
      <c r="V57" s="0" t="n">
        <f aca="false">T57*Сетка!E30</f>
        <v>-0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$B$8+$B$3*Сетка!F31+$B$4*Сетка!E31</f>
        <v>-0.00039309070532019</v>
      </c>
      <c r="G58" s="0" t="n">
        <f aca="false">IF(Сетка!B31="бетон",IF(F58&gt;=0,0,IF(F58&gt;=-eb1,Ebr*F58,-Rb)),IF(ABS(F58)&lt;=es0,Es*F58,SIGN(F58)*Rs))</f>
        <v>-3.79987681809517</v>
      </c>
      <c r="H58" s="0" t="n">
        <f aca="false">G58*Сетка!G31*1000</f>
        <v>-9.49969204523793</v>
      </c>
      <c r="I58" s="0" t="n">
        <f aca="false">H58*Сетка!F31</f>
        <v>0.237492301130948</v>
      </c>
      <c r="J58" s="0" t="n">
        <f aca="false">H58*Сетка!E31</f>
        <v>-0.237492301130948</v>
      </c>
      <c r="L58" s="0" t="n">
        <f aca="false">($B$8-dk*$B$7)+($B$3+dk)*Сетка!F31+$B$4*Сетка!E31</f>
        <v>-0.00039584070532019</v>
      </c>
      <c r="M58" s="0" t="n">
        <f aca="false">IF(Сетка!B31="бетон",IF(L58&gt;=0,0,IF(L58&gt;=-eb1,Ebr*L58,-Rb)),IF(ABS(L58)&lt;=es0,Es*L58,SIGN(L58)*Rs))</f>
        <v>-3.82646015142851</v>
      </c>
      <c r="N58" s="0" t="n">
        <f aca="false">M58*Сетка!G31*1000</f>
        <v>-9.56615037857127</v>
      </c>
      <c r="O58" s="0" t="n">
        <f aca="false">N58*Сетка!F31</f>
        <v>0.239153759464282</v>
      </c>
      <c r="P58" s="0" t="n">
        <f aca="false">N58*Сетка!E31</f>
        <v>-0.239153759464282</v>
      </c>
      <c r="R58" s="0" t="n">
        <f aca="false">($B$8-dk*$B$6)+$B$3*Сетка!F31+($B$4+dk)*Сетка!E31</f>
        <v>-0.00039434070532019</v>
      </c>
      <c r="S58" s="0" t="n">
        <f aca="false">IF(Сетка!B31="бетон",IF(R58&gt;=0,0,IF(R58&gt;=-eb1,Ebr*R58,-Rb)),IF(ABS(R58)&lt;=es0,Es*R58,SIGN(R58)*Rs))</f>
        <v>-3.81196015142851</v>
      </c>
      <c r="T58" s="0" t="n">
        <f aca="false">S58*Сетка!G31*1000</f>
        <v>-9.52990037857127</v>
      </c>
      <c r="U58" s="0" t="n">
        <f aca="false">T58*Сетка!F31</f>
        <v>0.238247509464282</v>
      </c>
      <c r="V58" s="0" t="n">
        <f aca="false">T58*Сетка!E31</f>
        <v>-0.238247509464282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$B$8+$B$3*Сетка!F32+$B$4*Сетка!E32</f>
        <v>-0.000831551933886494</v>
      </c>
      <c r="G59" s="0" t="n">
        <f aca="false">IF(Сетка!B32="бетон",IF(F59&gt;=0,0,IF(F59&gt;=-eb1,Ebr*F59,-Rb)),IF(ABS(F59)&lt;=es0,Es*F59,SIGN(F59)*Rs))</f>
        <v>-8.03833536090277</v>
      </c>
      <c r="H59" s="0" t="n">
        <f aca="false">G59*Сетка!G32*1000</f>
        <v>-20.0958384022569</v>
      </c>
      <c r="I59" s="0" t="n">
        <f aca="false">H59*Сетка!F32</f>
        <v>0.502395960056423</v>
      </c>
      <c r="J59" s="0" t="n">
        <f aca="false">H59*Сетка!E32</f>
        <v>-1.50718788016927</v>
      </c>
      <c r="L59" s="0" t="n">
        <f aca="false">($B$8-dk*$B$7)+($B$3+dk)*Сетка!F32+$B$4*Сетка!E32</f>
        <v>-0.000834301933886494</v>
      </c>
      <c r="M59" s="0" t="n">
        <f aca="false">IF(Сетка!B32="бетон",IF(L59&gt;=0,0,IF(L59&gt;=-eb1,Ebr*L59,-Rb)),IF(ABS(L59)&lt;=es0,Es*L59,SIGN(L59)*Rs))</f>
        <v>-8.06491869423611</v>
      </c>
      <c r="N59" s="0" t="n">
        <f aca="false">M59*Сетка!G32*1000</f>
        <v>-20.1622967355903</v>
      </c>
      <c r="O59" s="0" t="n">
        <f aca="false">N59*Сетка!F32</f>
        <v>0.504057418389757</v>
      </c>
      <c r="P59" s="0" t="n">
        <f aca="false">N59*Сетка!E32</f>
        <v>-1.51217225516927</v>
      </c>
      <c r="R59" s="0" t="n">
        <f aca="false">($B$8-dk*$B$6)+$B$3*Сетка!F32+($B$4+dk)*Сетка!E32</f>
        <v>-0.000832301933886494</v>
      </c>
      <c r="S59" s="0" t="n">
        <f aca="false">IF(Сетка!B32="бетон",IF(R59&gt;=0,0,IF(R59&gt;=-eb1,Ebr*R59,-Rb)),IF(ABS(R59)&lt;=es0,Es*R59,SIGN(R59)*Rs))</f>
        <v>-8.04558536090277</v>
      </c>
      <c r="T59" s="0" t="n">
        <f aca="false">S59*Сетка!G32*1000</f>
        <v>-20.1139634022569</v>
      </c>
      <c r="U59" s="0" t="n">
        <f aca="false">T59*Сетка!F32</f>
        <v>0.502849085056423</v>
      </c>
      <c r="V59" s="0" t="n">
        <f aca="false">T59*Сетка!E32</f>
        <v>-1.50854725516927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$B$8+$B$3*Сетка!F33+$B$4*Сетка!E33</f>
        <v>-0.0012700131624528</v>
      </c>
      <c r="G60" s="0" t="n">
        <f aca="false">IF(Сетка!B33="бетон",IF(F60&gt;=0,0,IF(F60&gt;=-eb1,Ebr*F60,-Rb)),IF(ABS(F60)&lt;=es0,Es*F60,SIGN(F60)*Rs))</f>
        <v>-12.2767939037104</v>
      </c>
      <c r="H60" s="0" t="n">
        <f aca="false">G60*Сетка!G33*1000</f>
        <v>-30.6919847592759</v>
      </c>
      <c r="I60" s="0" t="n">
        <f aca="false">H60*Сетка!F33</f>
        <v>0.767299618981898</v>
      </c>
      <c r="J60" s="0" t="n">
        <f aca="false">H60*Сетка!E33</f>
        <v>-3.83649809490949</v>
      </c>
      <c r="L60" s="0" t="n">
        <f aca="false">($B$8-dk*$B$7)+($B$3+dk)*Сетка!F33+$B$4*Сетка!E33</f>
        <v>-0.0012727631624528</v>
      </c>
      <c r="M60" s="0" t="n">
        <f aca="false">IF(Сетка!B33="бетон",IF(L60&gt;=0,0,IF(L60&gt;=-eb1,Ebr*L60,-Rb)),IF(ABS(L60)&lt;=es0,Es*L60,SIGN(L60)*Rs))</f>
        <v>-12.3033772370437</v>
      </c>
      <c r="N60" s="0" t="n">
        <f aca="false">M60*Сетка!G33*1000</f>
        <v>-30.7584430926093</v>
      </c>
      <c r="O60" s="0" t="n">
        <f aca="false">N60*Сетка!F33</f>
        <v>0.768961077315231</v>
      </c>
      <c r="P60" s="0" t="n">
        <f aca="false">N60*Сетка!E33</f>
        <v>-3.84480538657616</v>
      </c>
      <c r="R60" s="0" t="n">
        <f aca="false">($B$8-dk*$B$6)+$B$3*Сетка!F33+($B$4+dk)*Сетка!E33</f>
        <v>-0.0012702631624528</v>
      </c>
      <c r="S60" s="0" t="n">
        <f aca="false">IF(Сетка!B33="бетон",IF(R60&gt;=0,0,IF(R60&gt;=-eb1,Ebr*R60,-Rb)),IF(ABS(R60)&lt;=es0,Es*R60,SIGN(R60)*Rs))</f>
        <v>-12.279210570377</v>
      </c>
      <c r="T60" s="0" t="n">
        <f aca="false">S60*Сетка!G33*1000</f>
        <v>-30.6980264259426</v>
      </c>
      <c r="U60" s="0" t="n">
        <f aca="false">T60*Сетка!F33</f>
        <v>0.767450660648565</v>
      </c>
      <c r="V60" s="0" t="n">
        <f aca="false">T60*Сетка!E33</f>
        <v>-3.83725330324282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$B$8+$B$3*Сетка!F34+$B$4*Сетка!E34</f>
        <v>0.000556700939785256</v>
      </c>
      <c r="G61" s="0" t="n">
        <f aca="false">IF(Сетка!B34="бетон",IF(F61&gt;=0,0,IF(F61&gt;=-eb1,Ebr*F61,-Rb)),IF(ABS(F61)&lt;=es0,Es*F61,SIGN(F61)*Rs))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L61" s="0" t="n">
        <f aca="false">($B$8-dk*$B$7)+($B$3+dk)*Сетка!F34+$B$4*Сетка!E34</f>
        <v>0.000554450939785256</v>
      </c>
      <c r="M61" s="0" t="n">
        <f aca="false">IF(Сетка!B34="бетон",IF(L61&gt;=0,0,IF(L61&gt;=-eb1,Ebr*L61,-Rb)),IF(ABS(L61)&lt;=es0,Es*L61,SIGN(L61)*Rs))</f>
        <v>0</v>
      </c>
      <c r="N61" s="0" t="n">
        <f aca="false">M61*Сетка!G34*1000</f>
        <v>0</v>
      </c>
      <c r="O61" s="0" t="n">
        <f aca="false">N61*Сетка!F34</f>
        <v>0</v>
      </c>
      <c r="P61" s="0" t="n">
        <f aca="false">N61*Сетка!E34</f>
        <v>-0</v>
      </c>
      <c r="R61" s="0" t="n">
        <f aca="false">($B$8-dk*$B$6)+$B$3*Сетка!F34+($B$4+dk)*Сетка!E34</f>
        <v>0.000553950939785256</v>
      </c>
      <c r="S61" s="0" t="n">
        <f aca="false">IF(Сетка!B34="бетон",IF(R61&gt;=0,0,IF(R61&gt;=-eb1,Ebr*R61,-Rb)),IF(ABS(R61)&lt;=es0,Es*R61,SIGN(R61)*Rs))</f>
        <v>0</v>
      </c>
      <c r="T61" s="0" t="n">
        <f aca="false">S61*Сетка!G34*1000</f>
        <v>0</v>
      </c>
      <c r="U61" s="0" t="n">
        <f aca="false">T61*Сетка!F34</f>
        <v>0</v>
      </c>
      <c r="V61" s="0" t="n">
        <f aca="false">T61*Сетка!E34</f>
        <v>-0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$B$8+$B$3*Сетка!F35+$B$4*Сетка!E35</f>
        <v>0.000118239711218952</v>
      </c>
      <c r="G62" s="0" t="n">
        <f aca="false">IF(Сетка!B35="бетон",IF(F62&gt;=0,0,IF(F62&gt;=-eb1,Ebr*F62,-Rb)),IF(ABS(F62)&lt;=es0,Es*F62,SIGN(F62)*Rs))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L62" s="0" t="n">
        <f aca="false">($B$8-dk*$B$7)+($B$3+dk)*Сетка!F35+$B$4*Сетка!E35</f>
        <v>0.000115989711218952</v>
      </c>
      <c r="M62" s="0" t="n">
        <f aca="false">IF(Сетка!B35="бетон",IF(L62&gt;=0,0,IF(L62&gt;=-eb1,Ebr*L62,-Rb)),IF(ABS(L62)&lt;=es0,Es*L62,SIGN(L62)*Rs))</f>
        <v>0</v>
      </c>
      <c r="N62" s="0" t="n">
        <f aca="false">M62*Сетка!G35*1000</f>
        <v>0</v>
      </c>
      <c r="O62" s="0" t="n">
        <f aca="false">N62*Сетка!F35</f>
        <v>0</v>
      </c>
      <c r="P62" s="0" t="n">
        <f aca="false">N62*Сетка!E35</f>
        <v>-0</v>
      </c>
      <c r="R62" s="0" t="n">
        <f aca="false">($B$8-dk*$B$6)+$B$3*Сетка!F35+($B$4+dk)*Сетка!E35</f>
        <v>0.000115989711218952</v>
      </c>
      <c r="S62" s="0" t="n">
        <f aca="false">IF(Сетка!B35="бетон",IF(R62&gt;=0,0,IF(R62&gt;=-eb1,Ebr*R62,-Rb)),IF(ABS(R62)&lt;=es0,Es*R62,SIGN(R62)*Rs))</f>
        <v>0</v>
      </c>
      <c r="T62" s="0" t="n">
        <f aca="false">S62*Сетка!G35*1000</f>
        <v>0</v>
      </c>
      <c r="U62" s="0" t="n">
        <f aca="false">T62*Сетка!F35</f>
        <v>0</v>
      </c>
      <c r="V62" s="0" t="n">
        <f aca="false">T62*Сетка!E35</f>
        <v>-0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$B$8+$B$3*Сетка!F36+$B$4*Сетка!E36</f>
        <v>-0.000320221517347351</v>
      </c>
      <c r="G63" s="0" t="n">
        <f aca="false">IF(Сетка!B36="бетон",IF(F63&gt;=0,0,IF(F63&gt;=-eb1,Ebr*F63,-Rb)),IF(ABS(F63)&lt;=es0,Es*F63,SIGN(F63)*Rs))</f>
        <v>-3.09547466769106</v>
      </c>
      <c r="H63" s="0" t="n">
        <f aca="false">G63*Сетка!G36*1000</f>
        <v>-7.73868666922765</v>
      </c>
      <c r="I63" s="0" t="n">
        <f aca="false">H63*Сетка!F36</f>
        <v>-0.193467166730691</v>
      </c>
      <c r="J63" s="0" t="n">
        <f aca="false">H63*Сетка!E36</f>
        <v>0.193467166730691</v>
      </c>
      <c r="L63" s="0" t="n">
        <f aca="false">($B$8-dk*$B$7)+($B$3+dk)*Сетка!F36+$B$4*Сетка!E36</f>
        <v>-0.000322471517347351</v>
      </c>
      <c r="M63" s="0" t="n">
        <f aca="false">IF(Сетка!B36="бетон",IF(L63&gt;=0,0,IF(L63&gt;=-eb1,Ebr*L63,-Rb)),IF(ABS(L63)&lt;=es0,Es*L63,SIGN(L63)*Rs))</f>
        <v>-3.11722466769106</v>
      </c>
      <c r="N63" s="0" t="n">
        <f aca="false">M63*Сетка!G36*1000</f>
        <v>-7.79306166922765</v>
      </c>
      <c r="O63" s="0" t="n">
        <f aca="false">N63*Сетка!F36</f>
        <v>-0.194826541730691</v>
      </c>
      <c r="P63" s="0" t="n">
        <f aca="false">N63*Сетка!E36</f>
        <v>0.194826541730691</v>
      </c>
      <c r="R63" s="0" t="n">
        <f aca="false">($B$8-dk*$B$6)+$B$3*Сетка!F36+($B$4+dk)*Сетка!E36</f>
        <v>-0.000321971517347351</v>
      </c>
      <c r="S63" s="0" t="n">
        <f aca="false">IF(Сетка!B36="бетон",IF(R63&gt;=0,0,IF(R63&gt;=-eb1,Ebr*R63,-Rb)),IF(ABS(R63)&lt;=es0,Es*R63,SIGN(R63)*Rs))</f>
        <v>-3.11239133435773</v>
      </c>
      <c r="T63" s="0" t="n">
        <f aca="false">S63*Сетка!G36*1000</f>
        <v>-7.78097833589431</v>
      </c>
      <c r="U63" s="0" t="n">
        <f aca="false">T63*Сетка!F36</f>
        <v>-0.194524458397358</v>
      </c>
      <c r="V63" s="0" t="n">
        <f aca="false">T63*Сетка!E36</f>
        <v>0.194524458397358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$B$8+$B$3*Сетка!F37+$B$4*Сетка!E37</f>
        <v>-0.000758682745913654</v>
      </c>
      <c r="G64" s="0" t="n">
        <f aca="false">IF(Сетка!B37="бетон",IF(F64&gt;=0,0,IF(F64&gt;=-eb1,Ebr*F64,-Rb)),IF(ABS(F64)&lt;=es0,Es*F64,SIGN(F64)*Rs))</f>
        <v>-7.33393321049866</v>
      </c>
      <c r="H64" s="0" t="n">
        <f aca="false">G64*Сетка!G37*1000</f>
        <v>-18.3348330262466</v>
      </c>
      <c r="I64" s="0" t="n">
        <f aca="false">H64*Сетка!F37</f>
        <v>-0.458370825656166</v>
      </c>
      <c r="J64" s="0" t="n">
        <f aca="false">H64*Сетка!E37</f>
        <v>-0.458370825656166</v>
      </c>
      <c r="L64" s="0" t="n">
        <f aca="false">($B$8-dk*$B$7)+($B$3+dk)*Сетка!F37+$B$4*Сетка!E37</f>
        <v>-0.000760932745913654</v>
      </c>
      <c r="M64" s="0" t="n">
        <f aca="false">IF(Сетка!B37="бетон",IF(L64&gt;=0,0,IF(L64&gt;=-eb1,Ebr*L64,-Rb)),IF(ABS(L64)&lt;=es0,Es*L64,SIGN(L64)*Rs))</f>
        <v>-7.35568321049866</v>
      </c>
      <c r="N64" s="0" t="n">
        <f aca="false">M64*Сетка!G37*1000</f>
        <v>-18.3892080262466</v>
      </c>
      <c r="O64" s="0" t="n">
        <f aca="false">N64*Сетка!F37</f>
        <v>-0.459730200656167</v>
      </c>
      <c r="P64" s="0" t="n">
        <f aca="false">N64*Сетка!E37</f>
        <v>-0.459730200656166</v>
      </c>
      <c r="R64" s="0" t="n">
        <f aca="false">($B$8-dk*$B$6)+$B$3*Сетка!F37+($B$4+dk)*Сетка!E37</f>
        <v>-0.000759932745913655</v>
      </c>
      <c r="S64" s="0" t="n">
        <f aca="false">IF(Сетка!B37="бетон",IF(R64&gt;=0,0,IF(R64&gt;=-eb1,Ebr*R64,-Rb)),IF(ABS(R64)&lt;=es0,Es*R64,SIGN(R64)*Rs))</f>
        <v>-7.34601654383199</v>
      </c>
      <c r="T64" s="0" t="n">
        <f aca="false">S64*Сетка!G37*1000</f>
        <v>-18.36504135958</v>
      </c>
      <c r="U64" s="0" t="n">
        <f aca="false">T64*Сетка!F37</f>
        <v>-0.4591260339895</v>
      </c>
      <c r="V64" s="0" t="n">
        <f aca="false">T64*Сетка!E37</f>
        <v>-0.459126033989499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$B$8+$B$3*Сетка!F38+$B$4*Сетка!E38</f>
        <v>-0.00119714397447996</v>
      </c>
      <c r="G65" s="0" t="n">
        <f aca="false">IF(Сетка!B38="бетон",IF(F65&gt;=0,0,IF(F65&gt;=-eb1,Ebr*F65,-Rb)),IF(ABS(F65)&lt;=es0,Es*F65,SIGN(F65)*Rs))</f>
        <v>-11.5723917533063</v>
      </c>
      <c r="H65" s="0" t="n">
        <f aca="false">G65*Сетка!G38*1000</f>
        <v>-28.9309793832656</v>
      </c>
      <c r="I65" s="0" t="n">
        <f aca="false">H65*Сетка!F38</f>
        <v>-0.723274484581642</v>
      </c>
      <c r="J65" s="0" t="n">
        <f aca="false">H65*Сетка!E38</f>
        <v>-2.16982345374492</v>
      </c>
      <c r="L65" s="0" t="n">
        <f aca="false">($B$8-dk*$B$7)+($B$3+dk)*Сетка!F38+$B$4*Сетка!E38</f>
        <v>-0.00119939397447996</v>
      </c>
      <c r="M65" s="0" t="n">
        <f aca="false">IF(Сетка!B38="бетон",IF(L65&gt;=0,0,IF(L65&gt;=-eb1,Ebr*L65,-Rb)),IF(ABS(L65)&lt;=es0,Es*L65,SIGN(L65)*Rs))</f>
        <v>-11.5941417533063</v>
      </c>
      <c r="N65" s="0" t="n">
        <f aca="false">M65*Сетка!G38*1000</f>
        <v>-28.9853543832656</v>
      </c>
      <c r="O65" s="0" t="n">
        <f aca="false">N65*Сетка!F38</f>
        <v>-0.724633859581642</v>
      </c>
      <c r="P65" s="0" t="n">
        <f aca="false">N65*Сетка!E38</f>
        <v>-2.17390157874492</v>
      </c>
      <c r="R65" s="0" t="n">
        <f aca="false">($B$8-dk*$B$6)+$B$3*Сетка!F38+($B$4+dk)*Сетка!E38</f>
        <v>-0.00119789397447996</v>
      </c>
      <c r="S65" s="0" t="n">
        <f aca="false">IF(Сетка!B38="бетон",IF(R65&gt;=0,0,IF(R65&gt;=-eb1,Ebr*R65,-Rb)),IF(ABS(R65)&lt;=es0,Es*R65,SIGN(R65)*Rs))</f>
        <v>-11.5796417533063</v>
      </c>
      <c r="T65" s="0" t="n">
        <f aca="false">S65*Сетка!G38*1000</f>
        <v>-28.9491043832656</v>
      </c>
      <c r="U65" s="0" t="n">
        <f aca="false">T65*Сетка!F38</f>
        <v>-0.723727609581642</v>
      </c>
      <c r="V65" s="0" t="n">
        <f aca="false">T65*Сетка!E38</f>
        <v>-2.17118282874492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$B$8+$B$3*Сетка!F39+$B$4*Сетка!E39</f>
        <v>-0.00163560520304626</v>
      </c>
      <c r="G66" s="0" t="n">
        <f aca="false">IF(Сетка!B39="бетон",IF(F66&gt;=0,0,IF(F66&gt;=-eb1,Ebr*F66,-Rb)),IF(ABS(F66)&lt;=es0,Es*F66,SIGN(F66)*Rs))</f>
        <v>-14.5</v>
      </c>
      <c r="H66" s="0" t="n">
        <f aca="false">G66*Сетка!G39*1000</f>
        <v>-36.25</v>
      </c>
      <c r="I66" s="0" t="n">
        <f aca="false">H66*Сетка!F39</f>
        <v>-0.906250000000001</v>
      </c>
      <c r="J66" s="0" t="n">
        <f aca="false">H66*Сетка!E39</f>
        <v>-4.53125</v>
      </c>
      <c r="L66" s="0" t="n">
        <f aca="false">($B$8-dk*$B$7)+($B$3+dk)*Сетка!F39+$B$4*Сетка!E39</f>
        <v>-0.00163785520304626</v>
      </c>
      <c r="M66" s="0" t="n">
        <f aca="false">IF(Сетка!B39="бетон",IF(L66&gt;=0,0,IF(L66&gt;=-eb1,Ebr*L66,-Rb)),IF(ABS(L66)&lt;=es0,Es*L66,SIGN(L66)*Rs))</f>
        <v>-14.5</v>
      </c>
      <c r="N66" s="0" t="n">
        <f aca="false">M66*Сетка!G39*1000</f>
        <v>-36.25</v>
      </c>
      <c r="O66" s="0" t="n">
        <f aca="false">N66*Сетка!F39</f>
        <v>-0.906250000000001</v>
      </c>
      <c r="P66" s="0" t="n">
        <f aca="false">N66*Сетка!E39</f>
        <v>-4.53125</v>
      </c>
      <c r="R66" s="0" t="n">
        <f aca="false">($B$8-dk*$B$6)+$B$3*Сетка!F39+($B$4+dk)*Сетка!E39</f>
        <v>-0.00163585520304626</v>
      </c>
      <c r="S66" s="0" t="n">
        <f aca="false">IF(Сетка!B39="бетон",IF(R66&gt;=0,0,IF(R66&gt;=-eb1,Ebr*R66,-Rb)),IF(ABS(R66)&lt;=es0,Es*R66,SIGN(R66)*Rs))</f>
        <v>-14.5</v>
      </c>
      <c r="T66" s="0" t="n">
        <f aca="false">S66*Сетка!G39*1000</f>
        <v>-36.25</v>
      </c>
      <c r="U66" s="0" t="n">
        <f aca="false">T66*Сетка!F39</f>
        <v>-0.906250000000001</v>
      </c>
      <c r="V66" s="0" t="n">
        <f aca="false">T66*Сетка!E39</f>
        <v>-4.53125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$B$8+$B$3*Сетка!F40+$B$4*Сетка!E40</f>
        <v>0.000191108899191792</v>
      </c>
      <c r="G67" s="0" t="n">
        <f aca="false">IF(Сетка!B40="бетон",IF(F67&gt;=0,0,IF(F67&gt;=-eb1,Ebr*F67,-Rb)),IF(ABS(F67)&lt;=es0,Es*F67,SIGN(F67)*Rs))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L67" s="0" t="n">
        <f aca="false">($B$8-dk*$B$7)+($B$3+dk)*Сетка!F40+$B$4*Сетка!E40</f>
        <v>0.000189358899191792</v>
      </c>
      <c r="M67" s="0" t="n">
        <f aca="false">IF(Сетка!B40="бетон",IF(L67&gt;=0,0,IF(L67&gt;=-eb1,Ebr*L67,-Rb)),IF(ABS(L67)&lt;=es0,Es*L67,SIGN(L67)*Rs))</f>
        <v>0</v>
      </c>
      <c r="N67" s="0" t="n">
        <f aca="false">M67*Сетка!G40*1000</f>
        <v>0</v>
      </c>
      <c r="O67" s="0" t="n">
        <f aca="false">N67*Сетка!F40</f>
        <v>0</v>
      </c>
      <c r="P67" s="0" t="n">
        <f aca="false">N67*Сетка!E40</f>
        <v>-0</v>
      </c>
      <c r="R67" s="0" t="n">
        <f aca="false">($B$8-dk*$B$6)+$B$3*Сетка!F40+($B$4+dk)*Сетка!E40</f>
        <v>0.000188358899191792</v>
      </c>
      <c r="S67" s="0" t="n">
        <f aca="false">IF(Сетка!B40="бетон",IF(R67&gt;=0,0,IF(R67&gt;=-eb1,Ebr*R67,-Rb)),IF(ABS(R67)&lt;=es0,Es*R67,SIGN(R67)*Rs))</f>
        <v>0</v>
      </c>
      <c r="T67" s="0" t="n">
        <f aca="false">S67*Сетка!G40*1000</f>
        <v>0</v>
      </c>
      <c r="U67" s="0" t="n">
        <f aca="false">T67*Сетка!F40</f>
        <v>0</v>
      </c>
      <c r="V67" s="0" t="n">
        <f aca="false">T67*Сетка!E40</f>
        <v>-0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$B$8+$B$3*Сетка!F41+$B$4*Сетка!E41</f>
        <v>-0.000247352329374511</v>
      </c>
      <c r="G68" s="0" t="n">
        <f aca="false">IF(Сетка!B41="бетон",IF(F68&gt;=0,0,IF(F68&gt;=-eb1,Ebr*F68,-Rb)),IF(ABS(F68)&lt;=es0,Es*F68,SIGN(F68)*Rs))</f>
        <v>-2.39107251728694</v>
      </c>
      <c r="H68" s="0" t="n">
        <f aca="false">G68*Сетка!G41*1000</f>
        <v>-5.97768129321736</v>
      </c>
      <c r="I68" s="0" t="n">
        <f aca="false">H68*Сетка!F41</f>
        <v>-0.448326096991302</v>
      </c>
      <c r="J68" s="0" t="n">
        <f aca="false">H68*Сетка!E41</f>
        <v>0.448326096991302</v>
      </c>
      <c r="L68" s="0" t="n">
        <f aca="false">($B$8-dk*$B$7)+($B$3+dk)*Сетка!F41+$B$4*Сетка!E41</f>
        <v>-0.000249102329374511</v>
      </c>
      <c r="M68" s="0" t="n">
        <f aca="false">IF(Сетка!B41="бетон",IF(L68&gt;=0,0,IF(L68&gt;=-eb1,Ebr*L68,-Rb)),IF(ABS(L68)&lt;=es0,Es*L68,SIGN(L68)*Rs))</f>
        <v>-2.40798918395361</v>
      </c>
      <c r="N68" s="0" t="n">
        <f aca="false">M68*Сетка!G41*1000</f>
        <v>-6.01997295988403</v>
      </c>
      <c r="O68" s="0" t="n">
        <f aca="false">N68*Сетка!F41</f>
        <v>-0.451497971991302</v>
      </c>
      <c r="P68" s="0" t="n">
        <f aca="false">N68*Сетка!E41</f>
        <v>0.451497971991302</v>
      </c>
      <c r="R68" s="0" t="n">
        <f aca="false">($B$8-dk*$B$6)+$B$3*Сетка!F41+($B$4+dk)*Сетка!E41</f>
        <v>-0.000249602329374511</v>
      </c>
      <c r="S68" s="0" t="n">
        <f aca="false">IF(Сетка!B41="бетон",IF(R68&gt;=0,0,IF(R68&gt;=-eb1,Ebr*R68,-Rb)),IF(ABS(R68)&lt;=es0,Es*R68,SIGN(R68)*Rs))</f>
        <v>-2.41282251728694</v>
      </c>
      <c r="T68" s="0" t="n">
        <f aca="false">S68*Сетка!G41*1000</f>
        <v>-6.03205629321736</v>
      </c>
      <c r="U68" s="0" t="n">
        <f aca="false">T68*Сетка!F41</f>
        <v>-0.452404221991302</v>
      </c>
      <c r="V68" s="0" t="n">
        <f aca="false">T68*Сетка!E41</f>
        <v>0.452404221991302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$B$8+$B$3*Сетка!F42+$B$4*Сетка!E42</f>
        <v>-0.000685813557940815</v>
      </c>
      <c r="G69" s="0" t="n">
        <f aca="false">IF(Сетка!B42="бетон",IF(F69&gt;=0,0,IF(F69&gt;=-eb1,Ebr*F69,-Rb)),IF(ABS(F69)&lt;=es0,Es*F69,SIGN(F69)*Rs))</f>
        <v>-6.62953106009454</v>
      </c>
      <c r="H69" s="0" t="n">
        <f aca="false">G69*Сетка!G42*1000</f>
        <v>-16.5738276502364</v>
      </c>
      <c r="I69" s="0" t="n">
        <f aca="false">H69*Сетка!F42</f>
        <v>-1.24303707376773</v>
      </c>
      <c r="J69" s="0" t="n">
        <f aca="false">H69*Сетка!E42</f>
        <v>0.414345691255909</v>
      </c>
      <c r="L69" s="0" t="n">
        <f aca="false">($B$8-dk*$B$7)+($B$3+dk)*Сетка!F42+$B$4*Сетка!E42</f>
        <v>-0.000687563557940815</v>
      </c>
      <c r="M69" s="0" t="n">
        <f aca="false">IF(Сетка!B42="бетон",IF(L69&gt;=0,0,IF(L69&gt;=-eb1,Ebr*L69,-Rb)),IF(ABS(L69)&lt;=es0,Es*L69,SIGN(L69)*Rs))</f>
        <v>-6.64644772676121</v>
      </c>
      <c r="N69" s="0" t="n">
        <f aca="false">M69*Сетка!G42*1000</f>
        <v>-16.616119316903</v>
      </c>
      <c r="O69" s="0" t="n">
        <f aca="false">N69*Сетка!F42</f>
        <v>-1.24620894876773</v>
      </c>
      <c r="P69" s="0" t="n">
        <f aca="false">N69*Сетка!E42</f>
        <v>0.415402982922576</v>
      </c>
      <c r="R69" s="0" t="n">
        <f aca="false">($B$8-dk*$B$6)+$B$3*Сетка!F42+($B$4+dk)*Сетка!E42</f>
        <v>-0.000687563557940815</v>
      </c>
      <c r="S69" s="0" t="n">
        <f aca="false">IF(Сетка!B42="бетон",IF(R69&gt;=0,0,IF(R69&gt;=-eb1,Ebr*R69,-Rb)),IF(ABS(R69)&lt;=es0,Es*R69,SIGN(R69)*Rs))</f>
        <v>-6.64644772676121</v>
      </c>
      <c r="T69" s="0" t="n">
        <f aca="false">S69*Сетка!G42*1000</f>
        <v>-16.616119316903</v>
      </c>
      <c r="U69" s="0" t="n">
        <f aca="false">T69*Сетка!F42</f>
        <v>-1.24620894876773</v>
      </c>
      <c r="V69" s="0" t="n">
        <f aca="false">T69*Сетка!E42</f>
        <v>0.415402982922576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$B$8+$B$3*Сетка!F43+$B$4*Сетка!E43</f>
        <v>-0.00112427478650712</v>
      </c>
      <c r="G70" s="0" t="n">
        <f aca="false">IF(Сетка!B43="бетон",IF(F70&gt;=0,0,IF(F70&gt;=-eb1,Ebr*F70,-Rb)),IF(ABS(F70)&lt;=es0,Es*F70,SIGN(F70)*Rs))</f>
        <v>-10.8679896029021</v>
      </c>
      <c r="H70" s="0" t="n">
        <f aca="false">G70*Сетка!G43*1000</f>
        <v>-27.1699740072553</v>
      </c>
      <c r="I70" s="0" t="n">
        <f aca="false">H70*Сетка!F43</f>
        <v>-2.03774805054415</v>
      </c>
      <c r="J70" s="0" t="n">
        <f aca="false">H70*Сетка!E43</f>
        <v>-0.679249350181383</v>
      </c>
      <c r="L70" s="0" t="n">
        <f aca="false">($B$8-dk*$B$7)+($B$3+dk)*Сетка!F43+$B$4*Сетка!E43</f>
        <v>-0.00112602478650712</v>
      </c>
      <c r="M70" s="0" t="n">
        <f aca="false">IF(Сетка!B43="бетон",IF(L70&gt;=0,0,IF(L70&gt;=-eb1,Ebr*L70,-Rb)),IF(ABS(L70)&lt;=es0,Es*L70,SIGN(L70)*Rs))</f>
        <v>-10.8849062695688</v>
      </c>
      <c r="N70" s="0" t="n">
        <f aca="false">M70*Сетка!G43*1000</f>
        <v>-27.212265673922</v>
      </c>
      <c r="O70" s="0" t="n">
        <f aca="false">N70*Сетка!F43</f>
        <v>-2.04091992554415</v>
      </c>
      <c r="P70" s="0" t="n">
        <f aca="false">N70*Сетка!E43</f>
        <v>-0.68030664184805</v>
      </c>
      <c r="R70" s="0" t="n">
        <f aca="false">($B$8-dk*$B$6)+$B$3*Сетка!F43+($B$4+dk)*Сетка!E43</f>
        <v>-0.00112552478650712</v>
      </c>
      <c r="S70" s="0" t="n">
        <f aca="false">IF(Сетка!B43="бетон",IF(R70&gt;=0,0,IF(R70&gt;=-eb1,Ebr*R70,-Rb)),IF(ABS(R70)&lt;=es0,Es*R70,SIGN(R70)*Rs))</f>
        <v>-10.8800729362355</v>
      </c>
      <c r="T70" s="0" t="n">
        <f aca="false">S70*Сетка!G43*1000</f>
        <v>-27.2001823405887</v>
      </c>
      <c r="U70" s="0" t="n">
        <f aca="false">T70*Сетка!F43</f>
        <v>-2.04001367554415</v>
      </c>
      <c r="V70" s="0" t="n">
        <f aca="false">T70*Сетка!E43</f>
        <v>-0.680004558514717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$B$8+$B$3*Сетка!F44+$B$4*Сетка!E44</f>
        <v>-0.00156273601507342</v>
      </c>
      <c r="G71" s="0" t="n">
        <f aca="false">IF(Сетка!B44="бетон",IF(F71&gt;=0,0,IF(F71&gt;=-eb1,Ebr*F71,-Rb)),IF(ABS(F71)&lt;=es0,Es*F71,SIGN(F71)*Rs))</f>
        <v>-14.5</v>
      </c>
      <c r="H71" s="0" t="n">
        <f aca="false">G71*Сетка!G44*1000</f>
        <v>-36.25</v>
      </c>
      <c r="I71" s="0" t="n">
        <f aca="false">H71*Сетка!F44</f>
        <v>-2.71875</v>
      </c>
      <c r="J71" s="0" t="n">
        <f aca="false">H71*Сетка!E44</f>
        <v>-2.71875</v>
      </c>
      <c r="L71" s="0" t="n">
        <f aca="false">($B$8-dk*$B$7)+($B$3+dk)*Сетка!F44+$B$4*Сетка!E44</f>
        <v>-0.00156448601507342</v>
      </c>
      <c r="M71" s="0" t="n">
        <f aca="false">IF(Сетка!B44="бетон",IF(L71&gt;=0,0,IF(L71&gt;=-eb1,Ebr*L71,-Rb)),IF(ABS(L71)&lt;=es0,Es*L71,SIGN(L71)*Rs))</f>
        <v>-14.5</v>
      </c>
      <c r="N71" s="0" t="n">
        <f aca="false">M71*Сетка!G44*1000</f>
        <v>-36.25</v>
      </c>
      <c r="O71" s="0" t="n">
        <f aca="false">N71*Сетка!F44</f>
        <v>-2.71875</v>
      </c>
      <c r="P71" s="0" t="n">
        <f aca="false">N71*Сетка!E44</f>
        <v>-2.71875</v>
      </c>
      <c r="R71" s="0" t="n">
        <f aca="false">($B$8-dk*$B$6)+$B$3*Сетка!F44+($B$4+dk)*Сетка!E44</f>
        <v>-0.00156348601507342</v>
      </c>
      <c r="S71" s="0" t="n">
        <f aca="false">IF(Сетка!B44="бетон",IF(R71&gt;=0,0,IF(R71&gt;=-eb1,Ebr*R71,-Rb)),IF(ABS(R71)&lt;=es0,Es*R71,SIGN(R71)*Rs))</f>
        <v>-14.5</v>
      </c>
      <c r="T71" s="0" t="n">
        <f aca="false">S71*Сетка!G44*1000</f>
        <v>-36.25</v>
      </c>
      <c r="U71" s="0" t="n">
        <f aca="false">T71*Сетка!F44</f>
        <v>-2.71875</v>
      </c>
      <c r="V71" s="0" t="n">
        <f aca="false">T71*Сетка!E44</f>
        <v>-2.71875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$B$8+$B$3*Сетка!F45+$B$4*Сетка!E45</f>
        <v>-0.00200119724363973</v>
      </c>
      <c r="G72" s="0" t="n">
        <f aca="false">IF(Сетка!B45="бетон",IF(F72&gt;=0,0,IF(F72&gt;=-eb1,Ebr*F72,-Rb)),IF(ABS(F72)&lt;=es0,Es*F72,SIGN(F72)*Rs))</f>
        <v>-14.5</v>
      </c>
      <c r="H72" s="0" t="n">
        <f aca="false">G72*Сетка!G45*1000</f>
        <v>-36.25</v>
      </c>
      <c r="I72" s="0" t="n">
        <f aca="false">H72*Сетка!F45</f>
        <v>-2.71875</v>
      </c>
      <c r="J72" s="0" t="n">
        <f aca="false">H72*Сетка!E45</f>
        <v>-4.53125</v>
      </c>
      <c r="L72" s="0" t="n">
        <f aca="false">($B$8-dk*$B$7)+($B$3+dk)*Сетка!F45+$B$4*Сетка!E45</f>
        <v>-0.00200294724363973</v>
      </c>
      <c r="M72" s="0" t="n">
        <f aca="false">IF(Сетка!B45="бетон",IF(L72&gt;=0,0,IF(L72&gt;=-eb1,Ebr*L72,-Rb)),IF(ABS(L72)&lt;=es0,Es*L72,SIGN(L72)*Rs))</f>
        <v>-14.5</v>
      </c>
      <c r="N72" s="0" t="n">
        <f aca="false">M72*Сетка!G45*1000</f>
        <v>-36.25</v>
      </c>
      <c r="O72" s="0" t="n">
        <f aca="false">N72*Сетка!F45</f>
        <v>-2.71875</v>
      </c>
      <c r="P72" s="0" t="n">
        <f aca="false">N72*Сетка!E45</f>
        <v>-4.53125</v>
      </c>
      <c r="R72" s="0" t="n">
        <f aca="false">($B$8-dk*$B$6)+$B$3*Сетка!F45+($B$4+dk)*Сетка!E45</f>
        <v>-0.00200144724363972</v>
      </c>
      <c r="S72" s="0" t="n">
        <f aca="false">IF(Сетка!B45="бетон",IF(R72&gt;=0,0,IF(R72&gt;=-eb1,Ebr*R72,-Rb)),IF(ABS(R72)&lt;=es0,Es*R72,SIGN(R72)*Rs))</f>
        <v>-14.5</v>
      </c>
      <c r="T72" s="0" t="n">
        <f aca="false">S72*Сетка!G45*1000</f>
        <v>-36.25</v>
      </c>
      <c r="U72" s="0" t="n">
        <f aca="false">T72*Сетка!F45</f>
        <v>-2.71875</v>
      </c>
      <c r="V72" s="0" t="n">
        <f aca="false">T72*Сетка!E45</f>
        <v>-4.53125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$B$8+$B$3*Сетка!F46+$B$4*Сетка!E46</f>
        <v>-0.000174483141401672</v>
      </c>
      <c r="G73" s="0" t="n">
        <f aca="false">IF(Сетка!B46="бетон",IF(F73&gt;=0,0,IF(F73&gt;=-eb1,Ebr*F73,-Rb)),IF(ABS(F73)&lt;=es0,Es*F73,SIGN(F73)*Rs))</f>
        <v>-1.68667036688283</v>
      </c>
      <c r="H73" s="0" t="n">
        <f aca="false">G73*Сетка!G46*1000</f>
        <v>-4.21667591720706</v>
      </c>
      <c r="I73" s="0" t="n">
        <f aca="false">H73*Сетка!F46</f>
        <v>-0.527084489650883</v>
      </c>
      <c r="J73" s="0" t="n">
        <f aca="false">H73*Сетка!E46</f>
        <v>0.527084489650883</v>
      </c>
      <c r="L73" s="0" t="n">
        <f aca="false">($B$8-dk*$B$7)+($B$3+dk)*Сетка!F46+$B$4*Сетка!E46</f>
        <v>-0.000175733141401672</v>
      </c>
      <c r="M73" s="0" t="n">
        <f aca="false">IF(Сетка!B46="бетон",IF(L73&gt;=0,0,IF(L73&gt;=-eb1,Ebr*L73,-Rb)),IF(ABS(L73)&lt;=es0,Es*L73,SIGN(L73)*Rs))</f>
        <v>-1.69875370021616</v>
      </c>
      <c r="N73" s="0" t="n">
        <f aca="false">M73*Сетка!G46*1000</f>
        <v>-4.2468842505404</v>
      </c>
      <c r="O73" s="0" t="n">
        <f aca="false">N73*Сетка!F46</f>
        <v>-0.53086053131755</v>
      </c>
      <c r="P73" s="0" t="n">
        <f aca="false">N73*Сетка!E46</f>
        <v>0.53086053131755</v>
      </c>
      <c r="R73" s="0" t="n">
        <f aca="false">($B$8-dk*$B$6)+$B$3*Сетка!F46+($B$4+dk)*Сетка!E46</f>
        <v>-0.000177233141401672</v>
      </c>
      <c r="S73" s="0" t="n">
        <f aca="false">IF(Сетка!B46="бетон",IF(R73&gt;=0,0,IF(R73&gt;=-eb1,Ebr*R73,-Rb)),IF(ABS(R73)&lt;=es0,Es*R73,SIGN(R73)*Rs))</f>
        <v>-1.71325370021616</v>
      </c>
      <c r="T73" s="0" t="n">
        <f aca="false">S73*Сетка!G46*1000</f>
        <v>-4.2831342505404</v>
      </c>
      <c r="U73" s="0" t="n">
        <f aca="false">T73*Сетка!F46</f>
        <v>-0.535391781317549</v>
      </c>
      <c r="V73" s="0" t="n">
        <f aca="false">T73*Сетка!E46</f>
        <v>0.535391781317549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$B$8+$B$3*Сетка!F47+$B$4*Сетка!E47</f>
        <v>-0.000612944369967975</v>
      </c>
      <c r="G74" s="0" t="n">
        <f aca="false">IF(Сетка!B47="бетон",IF(F74&gt;=0,0,IF(F74&gt;=-eb1,Ebr*F74,-Rb)),IF(ABS(F74)&lt;=es0,Es*F74,SIGN(F74)*Rs))</f>
        <v>-5.92512890969043</v>
      </c>
      <c r="H74" s="0" t="n">
        <f aca="false">G74*Сетка!G47*1000</f>
        <v>-14.8128222742261</v>
      </c>
      <c r="I74" s="0" t="n">
        <f aca="false">H74*Сетка!F47</f>
        <v>-1.85160278427826</v>
      </c>
      <c r="J74" s="0" t="n">
        <f aca="false">H74*Сетка!E47</f>
        <v>1.11096167056695</v>
      </c>
      <c r="L74" s="0" t="n">
        <f aca="false">($B$8-dk*$B$7)+($B$3+dk)*Сетка!F47+$B$4*Сетка!E47</f>
        <v>-0.000614194369967975</v>
      </c>
      <c r="M74" s="0" t="n">
        <f aca="false">IF(Сетка!B47="бетон",IF(L74&gt;=0,0,IF(L74&gt;=-eb1,Ebr*L74,-Rb)),IF(ABS(L74)&lt;=es0,Es*L74,SIGN(L74)*Rs))</f>
        <v>-5.93721224302376</v>
      </c>
      <c r="N74" s="0" t="n">
        <f aca="false">M74*Сетка!G47*1000</f>
        <v>-14.8430306075594</v>
      </c>
      <c r="O74" s="0" t="n">
        <f aca="false">N74*Сетка!F47</f>
        <v>-1.85537882594492</v>
      </c>
      <c r="P74" s="0" t="n">
        <f aca="false">N74*Сетка!E47</f>
        <v>1.11322729556695</v>
      </c>
      <c r="R74" s="0" t="n">
        <f aca="false">($B$8-dk*$B$6)+$B$3*Сетка!F47+($B$4+dk)*Сетка!E47</f>
        <v>-0.000615194369967975</v>
      </c>
      <c r="S74" s="0" t="n">
        <f aca="false">IF(Сетка!B47="бетон",IF(R74&gt;=0,0,IF(R74&gt;=-eb1,Ebr*R74,-Rb)),IF(ABS(R74)&lt;=es0,Es*R74,SIGN(R74)*Rs))</f>
        <v>-5.94687890969043</v>
      </c>
      <c r="T74" s="0" t="n">
        <f aca="false">S74*Сетка!G47*1000</f>
        <v>-14.8671972742261</v>
      </c>
      <c r="U74" s="0" t="n">
        <f aca="false">T74*Сетка!F47</f>
        <v>-1.85839965927826</v>
      </c>
      <c r="V74" s="0" t="n">
        <f aca="false">T74*Сетка!E47</f>
        <v>1.11503979556695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$B$8+$B$3*Сетка!F48+$B$4*Сетка!E48</f>
        <v>-0.00105140559853428</v>
      </c>
      <c r="G75" s="0" t="n">
        <f aca="false">IF(Сетка!B48="бетон",IF(F75&gt;=0,0,IF(F75&gt;=-eb1,Ebr*F75,-Rb)),IF(ABS(F75)&lt;=es0,Es*F75,SIGN(F75)*Rs))</f>
        <v>-10.163587452498</v>
      </c>
      <c r="H75" s="0" t="n">
        <f aca="false">G75*Сетка!G48*1000</f>
        <v>-25.4089686312451</v>
      </c>
      <c r="I75" s="0" t="n">
        <f aca="false">H75*Сетка!F48</f>
        <v>-3.17612107890563</v>
      </c>
      <c r="J75" s="0" t="n">
        <f aca="false">H75*Сетка!E48</f>
        <v>0.635224215781127</v>
      </c>
      <c r="L75" s="0" t="n">
        <f aca="false">($B$8-dk*$B$7)+($B$3+dk)*Сетка!F48+$B$4*Сетка!E48</f>
        <v>-0.00105265559853428</v>
      </c>
      <c r="M75" s="0" t="n">
        <f aca="false">IF(Сетка!B48="бетон",IF(L75&gt;=0,0,IF(L75&gt;=-eb1,Ebr*L75,-Rb)),IF(ABS(L75)&lt;=es0,Es*L75,SIGN(L75)*Rs))</f>
        <v>-10.1756707858314</v>
      </c>
      <c r="N75" s="0" t="n">
        <f aca="false">M75*Сетка!G48*1000</f>
        <v>-25.4391769645784</v>
      </c>
      <c r="O75" s="0" t="n">
        <f aca="false">N75*Сетка!F48</f>
        <v>-3.1798971205723</v>
      </c>
      <c r="P75" s="0" t="n">
        <f aca="false">N75*Сетка!E48</f>
        <v>0.63597942411446</v>
      </c>
      <c r="R75" s="0" t="n">
        <f aca="false">($B$8-dk*$B$6)+$B$3*Сетка!F48+($B$4+dk)*Сетка!E48</f>
        <v>-0.00105315559853428</v>
      </c>
      <c r="S75" s="0" t="n">
        <f aca="false">IF(Сетка!B48="бетон",IF(R75&gt;=0,0,IF(R75&gt;=-eb1,Ebr*R75,-Rb)),IF(ABS(R75)&lt;=es0,Es*R75,SIGN(R75)*Rs))</f>
        <v>-10.1805041191647</v>
      </c>
      <c r="T75" s="0" t="n">
        <f aca="false">S75*Сетка!G48*1000</f>
        <v>-25.4512602979117</v>
      </c>
      <c r="U75" s="0" t="n">
        <f aca="false">T75*Сетка!F48</f>
        <v>-3.18140753723897</v>
      </c>
      <c r="V75" s="0" t="n">
        <f aca="false">T75*Сетка!E48</f>
        <v>0.636281507447793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$B$8+$B$3*Сетка!F49+$B$4*Сетка!E49</f>
        <v>-0.00148986682710058</v>
      </c>
      <c r="G76" s="0" t="n">
        <f aca="false">IF(Сетка!B49="бетон",IF(F76&gt;=0,0,IF(F76&gt;=-eb1,Ebr*F76,-Rb)),IF(ABS(F76)&lt;=es0,Es*F76,SIGN(F76)*Rs))</f>
        <v>-14.4020459953056</v>
      </c>
      <c r="H76" s="0" t="n">
        <f aca="false">G76*Сетка!G49*1000</f>
        <v>-36.0051149882641</v>
      </c>
      <c r="I76" s="0" t="n">
        <f aca="false">H76*Сетка!F49</f>
        <v>-4.50063937353301</v>
      </c>
      <c r="J76" s="0" t="n">
        <f aca="false">H76*Сетка!E49</f>
        <v>-0.900127874706601</v>
      </c>
      <c r="L76" s="0" t="n">
        <f aca="false">($B$8-dk*$B$7)+($B$3+dk)*Сетка!F49+$B$4*Сетка!E49</f>
        <v>-0.00149111682710058</v>
      </c>
      <c r="M76" s="0" t="n">
        <f aca="false">IF(Сетка!B49="бетон",IF(L76&gt;=0,0,IF(L76&gt;=-eb1,Ebr*L76,-Rb)),IF(ABS(L76)&lt;=es0,Es*L76,SIGN(L76)*Rs))</f>
        <v>-14.414129328639</v>
      </c>
      <c r="N76" s="0" t="n">
        <f aca="false">M76*Сетка!G49*1000</f>
        <v>-36.0353233215974</v>
      </c>
      <c r="O76" s="0" t="n">
        <f aca="false">N76*Сетка!F49</f>
        <v>-4.50441541519967</v>
      </c>
      <c r="P76" s="0" t="n">
        <f aca="false">N76*Сетка!E49</f>
        <v>-0.900883083039935</v>
      </c>
      <c r="R76" s="0" t="n">
        <f aca="false">($B$8-dk*$B$6)+$B$3*Сетка!F49+($B$4+dk)*Сетка!E49</f>
        <v>-0.00149111682710058</v>
      </c>
      <c r="S76" s="0" t="n">
        <f aca="false">IF(Сетка!B49="бетон",IF(R76&gt;=0,0,IF(R76&gt;=-eb1,Ebr*R76,-Rb)),IF(ABS(R76)&lt;=es0,Es*R76,SIGN(R76)*Rs))</f>
        <v>-14.414129328639</v>
      </c>
      <c r="T76" s="0" t="n">
        <f aca="false">S76*Сетка!G49*1000</f>
        <v>-36.0353233215974</v>
      </c>
      <c r="U76" s="0" t="n">
        <f aca="false">T76*Сетка!F49</f>
        <v>-4.50441541519967</v>
      </c>
      <c r="V76" s="0" t="n">
        <f aca="false">T76*Сетка!E49</f>
        <v>-0.900883083039935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$B$8+$B$3*Сетка!F50+$B$4*Сетка!E50</f>
        <v>-0.00192832805566689</v>
      </c>
      <c r="G77" s="0" t="n">
        <f aca="false">IF(Сетка!B50="бетон",IF(F77&gt;=0,0,IF(F77&gt;=-eb1,Ebr*F77,-Rb)),IF(ABS(F77)&lt;=es0,Es*F77,SIGN(F77)*Rs))</f>
        <v>-14.5</v>
      </c>
      <c r="H77" s="0" t="n">
        <f aca="false">G77*Сетка!G50*1000</f>
        <v>-36.25</v>
      </c>
      <c r="I77" s="0" t="n">
        <f aca="false">H77*Сетка!F50</f>
        <v>-4.53125</v>
      </c>
      <c r="J77" s="0" t="n">
        <f aca="false">H77*Сетка!E50</f>
        <v>-2.71875</v>
      </c>
      <c r="L77" s="0" t="n">
        <f aca="false">($B$8-dk*$B$7)+($B$3+dk)*Сетка!F50+$B$4*Сетка!E50</f>
        <v>-0.00192957805566689</v>
      </c>
      <c r="M77" s="0" t="n">
        <f aca="false">IF(Сетка!B50="бетон",IF(L77&gt;=0,0,IF(L77&gt;=-eb1,Ebr*L77,-Rb)),IF(ABS(L77)&lt;=es0,Es*L77,SIGN(L77)*Rs))</f>
        <v>-14.5</v>
      </c>
      <c r="N77" s="0" t="n">
        <f aca="false">M77*Сетка!G50*1000</f>
        <v>-36.25</v>
      </c>
      <c r="O77" s="0" t="n">
        <f aca="false">N77*Сетка!F50</f>
        <v>-4.53125</v>
      </c>
      <c r="P77" s="0" t="n">
        <f aca="false">N77*Сетка!E50</f>
        <v>-2.71875</v>
      </c>
      <c r="R77" s="0" t="n">
        <f aca="false">($B$8-dk*$B$6)+$B$3*Сетка!F50+($B$4+dk)*Сетка!E50</f>
        <v>-0.00192907805566689</v>
      </c>
      <c r="S77" s="0" t="n">
        <f aca="false">IF(Сетка!B50="бетон",IF(R77&gt;=0,0,IF(R77&gt;=-eb1,Ebr*R77,-Rb)),IF(ABS(R77)&lt;=es0,Es*R77,SIGN(R77)*Rs))</f>
        <v>-14.5</v>
      </c>
      <c r="T77" s="0" t="n">
        <f aca="false">S77*Сетка!G50*1000</f>
        <v>-36.25</v>
      </c>
      <c r="U77" s="0" t="n">
        <f aca="false">T77*Сетка!F50</f>
        <v>-4.53125</v>
      </c>
      <c r="V77" s="0" t="n">
        <f aca="false">T77*Сетка!E50</f>
        <v>-2.71875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$B$8+$B$3*Сетка!F51+$B$4*Сетка!E51</f>
        <v>-0.00236678928423319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L78" s="0" t="n">
        <f aca="false">($B$8-dk*$B$7)+($B$3+dk)*Сетка!F51+$B$4*Сетка!E51</f>
        <v>-0.00236803928423319</v>
      </c>
      <c r="M78" s="0" t="n">
        <f aca="false">IF(Сетка!B51="бетон",IF(L78&gt;=0,0,IF(L78&gt;=-eb1,Ebr*L78,-Rb)),IF(ABS(L78)&lt;=es0,Es*L78,SIGN(L78)*Rs))</f>
        <v>-14.5</v>
      </c>
      <c r="N78" s="0" t="n">
        <f aca="false">M78*Сетка!G51*1000</f>
        <v>-36.25</v>
      </c>
      <c r="O78" s="0" t="n">
        <f aca="false">N78*Сетка!F51</f>
        <v>-4.53125</v>
      </c>
      <c r="P78" s="0" t="n">
        <f aca="false">N78*Сетка!E51</f>
        <v>-4.53125</v>
      </c>
      <c r="R78" s="0" t="n">
        <f aca="false">($B$8-dk*$B$6)+$B$3*Сетка!F51+($B$4+dk)*Сетка!E51</f>
        <v>-0.00236703928423319</v>
      </c>
      <c r="S78" s="0" t="n">
        <f aca="false">IF(Сетка!B51="бетон",IF(R78&gt;=0,0,IF(R78&gt;=-eb1,Ebr*R78,-Rb)),IF(ABS(R78)&lt;=es0,Es*R78,SIGN(R78)*Rs))</f>
        <v>-14.5</v>
      </c>
      <c r="T78" s="0" t="n">
        <f aca="false">S78*Сетка!G51*1000</f>
        <v>-36.25</v>
      </c>
      <c r="U78" s="0" t="n">
        <f aca="false">T78*Сетка!F51</f>
        <v>-4.53125</v>
      </c>
      <c r="V78" s="0" t="n">
        <f aca="false">T78*Сетка!E51</f>
        <v>-4.53125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$B$8+$B$3*Сетка!F52+$B$4*Сетка!E52</f>
        <v>-0.000540075181995136</v>
      </c>
      <c r="G79" s="0" t="n">
        <f aca="false">IF(Сетка!B52="бетон",IF(F79&gt;=0,0,IF(F79&gt;=-eb1,Ebr*F79,-Rb)),IF(ABS(F79)&lt;=es0,Es*F79,SIGN(F79)*Rs))</f>
        <v>-5.22072675928631</v>
      </c>
      <c r="H79" s="0" t="n">
        <f aca="false">G79*Сетка!G52*1000</f>
        <v>-13.0518168982158</v>
      </c>
      <c r="I79" s="0" t="n">
        <f aca="false">H79*Сетка!F52</f>
        <v>-2.28406795718776</v>
      </c>
      <c r="J79" s="0" t="n">
        <f aca="false">H79*Сетка!E52</f>
        <v>1.63147711227697</v>
      </c>
      <c r="L79" s="0" t="n">
        <f aca="false">($B$8-dk*$B$7)+($B$3+dk)*Сетка!F52+$B$4*Сетка!E52</f>
        <v>-0.000540825181995136</v>
      </c>
      <c r="M79" s="0" t="n">
        <f aca="false">IF(Сетка!B52="бетон",IF(L79&gt;=0,0,IF(L79&gt;=-eb1,Ebr*L79,-Rb)),IF(ABS(L79)&lt;=es0,Es*L79,SIGN(L79)*Rs))</f>
        <v>-5.22797675928631</v>
      </c>
      <c r="N79" s="0" t="n">
        <f aca="false">M79*Сетка!G52*1000</f>
        <v>-13.0699418982158</v>
      </c>
      <c r="O79" s="0" t="n">
        <f aca="false">N79*Сетка!F52</f>
        <v>-2.28723983218776</v>
      </c>
      <c r="P79" s="0" t="n">
        <f aca="false">N79*Сетка!E52</f>
        <v>1.63374273727697</v>
      </c>
      <c r="R79" s="0" t="n">
        <f aca="false">($B$8-dk*$B$6)+$B$3*Сетка!F52+($B$4+dk)*Сетка!E52</f>
        <v>-0.000542825181995136</v>
      </c>
      <c r="S79" s="0" t="n">
        <f aca="false">IF(Сетка!B52="бетон",IF(R79&gt;=0,0,IF(R79&gt;=-eb1,Ebr*R79,-Rb)),IF(ABS(R79)&lt;=es0,Es*R79,SIGN(R79)*Rs))</f>
        <v>-5.24731009261965</v>
      </c>
      <c r="T79" s="0" t="n">
        <f aca="false">S79*Сетка!G52*1000</f>
        <v>-13.1182752315491</v>
      </c>
      <c r="U79" s="0" t="n">
        <f aca="false">T79*Сетка!F52</f>
        <v>-2.2956981655211</v>
      </c>
      <c r="V79" s="0" t="n">
        <f aca="false">T79*Сетка!E52</f>
        <v>1.63978440394364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$B$8+$B$3*Сетка!F53+$B$4*Сетка!E53</f>
        <v>-0.000978536410561439</v>
      </c>
      <c r="G80" s="0" t="n">
        <f aca="false">IF(Сетка!B53="бетон",IF(F80&gt;=0,0,IF(F80&gt;=-eb1,Ebr*F80,-Rb)),IF(ABS(F80)&lt;=es0,Es*F80,SIGN(F80)*Rs))</f>
        <v>-9.45918530209391</v>
      </c>
      <c r="H80" s="0" t="n">
        <f aca="false">G80*Сетка!G53*1000</f>
        <v>-23.6479632552348</v>
      </c>
      <c r="I80" s="0" t="n">
        <f aca="false">H80*Сетка!F53</f>
        <v>-4.13839356966609</v>
      </c>
      <c r="J80" s="0" t="n">
        <f aca="false">H80*Сетка!E53</f>
        <v>1.77359724414261</v>
      </c>
      <c r="L80" s="0" t="n">
        <f aca="false">($B$8-dk*$B$7)+($B$3+dk)*Сетка!F53+$B$4*Сетка!E53</f>
        <v>-0.000979286410561439</v>
      </c>
      <c r="M80" s="0" t="n">
        <f aca="false">IF(Сетка!B53="бетон",IF(L80&gt;=0,0,IF(L80&gt;=-eb1,Ebr*L80,-Rb)),IF(ABS(L80)&lt;=es0,Es*L80,SIGN(L80)*Rs))</f>
        <v>-9.46643530209392</v>
      </c>
      <c r="N80" s="0" t="n">
        <f aca="false">M80*Сетка!G53*1000</f>
        <v>-23.6660882552348</v>
      </c>
      <c r="O80" s="0" t="n">
        <f aca="false">N80*Сетка!F53</f>
        <v>-4.14156544466609</v>
      </c>
      <c r="P80" s="0" t="n">
        <f aca="false">N80*Сетка!E53</f>
        <v>1.77495661914261</v>
      </c>
      <c r="R80" s="0" t="n">
        <f aca="false">($B$8-dk*$B$6)+$B$3*Сетка!F53+($B$4+dk)*Сетка!E53</f>
        <v>-0.000980786410561439</v>
      </c>
      <c r="S80" s="0" t="n">
        <f aca="false">IF(Сетка!B53="бетон",IF(R80&gt;=0,0,IF(R80&gt;=-eb1,Ebr*R80,-Rb)),IF(ABS(R80)&lt;=es0,Es*R80,SIGN(R80)*Rs))</f>
        <v>-9.48093530209391</v>
      </c>
      <c r="T80" s="0" t="n">
        <f aca="false">S80*Сетка!G53*1000</f>
        <v>-23.7023382552348</v>
      </c>
      <c r="U80" s="0" t="n">
        <f aca="false">T80*Сетка!F53</f>
        <v>-4.14790919466609</v>
      </c>
      <c r="V80" s="0" t="n">
        <f aca="false">T80*Сетка!E53</f>
        <v>1.77767536914261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$B$8+$B$3*Сетка!F54+$B$4*Сетка!E54</f>
        <v>-0.00141699763912774</v>
      </c>
      <c r="G81" s="0" t="n">
        <f aca="false">IF(Сетка!B54="бетон",IF(F81&gt;=0,0,IF(F81&gt;=-eb1,Ebr*F81,-Rb)),IF(ABS(F81)&lt;=es0,Es*F81,SIGN(F81)*Rs))</f>
        <v>-13.6976438449015</v>
      </c>
      <c r="H81" s="0" t="n">
        <f aca="false">G81*Сетка!G54*1000</f>
        <v>-34.2441096122538</v>
      </c>
      <c r="I81" s="0" t="n">
        <f aca="false">H81*Сетка!F54</f>
        <v>-5.99271918214441</v>
      </c>
      <c r="J81" s="0" t="n">
        <f aca="false">H81*Сетка!E54</f>
        <v>0.856102740306345</v>
      </c>
      <c r="L81" s="0" t="n">
        <f aca="false">($B$8-dk*$B$7)+($B$3+dk)*Сетка!F54+$B$4*Сетка!E54</f>
        <v>-0.00141774763912774</v>
      </c>
      <c r="M81" s="0" t="n">
        <f aca="false">IF(Сетка!B54="бетон",IF(L81&gt;=0,0,IF(L81&gt;=-eb1,Ebr*L81,-Rb)),IF(ABS(L81)&lt;=es0,Es*L81,SIGN(L81)*Rs))</f>
        <v>-13.7048938449015</v>
      </c>
      <c r="N81" s="0" t="n">
        <f aca="false">M81*Сетка!G54*1000</f>
        <v>-34.2622346122538</v>
      </c>
      <c r="O81" s="0" t="n">
        <f aca="false">N81*Сетка!F54</f>
        <v>-5.99589105714441</v>
      </c>
      <c r="P81" s="0" t="n">
        <f aca="false">N81*Сетка!E54</f>
        <v>0.856555865306345</v>
      </c>
      <c r="R81" s="0" t="n">
        <f aca="false">($B$8-dk*$B$6)+$B$3*Сетка!F54+($B$4+dk)*Сетка!E54</f>
        <v>-0.00141874763912774</v>
      </c>
      <c r="S81" s="0" t="n">
        <f aca="false">IF(Сетка!B54="бетон",IF(R81&gt;=0,0,IF(R81&gt;=-eb1,Ebr*R81,-Rb)),IF(ABS(R81)&lt;=es0,Es*R81,SIGN(R81)*Rs))</f>
        <v>-13.7145605115682</v>
      </c>
      <c r="T81" s="0" t="n">
        <f aca="false">S81*Сетка!G54*1000</f>
        <v>-34.2864012789204</v>
      </c>
      <c r="U81" s="0" t="n">
        <f aca="false">T81*Сетка!F54</f>
        <v>-6.00012022381108</v>
      </c>
      <c r="V81" s="0" t="n">
        <f aca="false">T81*Сетка!E54</f>
        <v>0.857160031973011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$B$8+$B$3*Сетка!F55+$B$4*Сетка!E55</f>
        <v>-0.00185545886769405</v>
      </c>
      <c r="G82" s="0" t="n">
        <f aca="false">IF(Сетка!B55="бетон",IF(F82&gt;=0,0,IF(F82&gt;=-eb1,Ebr*F82,-Rb)),IF(ABS(F82)&lt;=es0,Es*F82,SIGN(F82)*Rs))</f>
        <v>-14.5</v>
      </c>
      <c r="H82" s="0" t="n">
        <f aca="false">G82*Сетка!G55*1000</f>
        <v>-36.25</v>
      </c>
      <c r="I82" s="0" t="n">
        <f aca="false">H82*Сетка!F55</f>
        <v>-6.34375</v>
      </c>
      <c r="J82" s="0" t="n">
        <f aca="false">H82*Сетка!E55</f>
        <v>-0.90625</v>
      </c>
      <c r="L82" s="0" t="n">
        <f aca="false">($B$8-dk*$B$7)+($B$3+dk)*Сетка!F55+$B$4*Сетка!E55</f>
        <v>-0.00185620886769405</v>
      </c>
      <c r="M82" s="0" t="n">
        <f aca="false">IF(Сетка!B55="бетон",IF(L82&gt;=0,0,IF(L82&gt;=-eb1,Ebr*L82,-Rb)),IF(ABS(L82)&lt;=es0,Es*L82,SIGN(L82)*Rs))</f>
        <v>-14.5</v>
      </c>
      <c r="N82" s="0" t="n">
        <f aca="false">M82*Сетка!G55*1000</f>
        <v>-36.25</v>
      </c>
      <c r="O82" s="0" t="n">
        <f aca="false">N82*Сетка!F55</f>
        <v>-6.34375</v>
      </c>
      <c r="P82" s="0" t="n">
        <f aca="false">N82*Сетка!E55</f>
        <v>-0.90625</v>
      </c>
      <c r="R82" s="0" t="n">
        <f aca="false">($B$8-dk*$B$6)+$B$3*Сетка!F55+($B$4+dk)*Сетка!E55</f>
        <v>-0.00185670886769405</v>
      </c>
      <c r="S82" s="0" t="n">
        <f aca="false">IF(Сетка!B55="бетон",IF(R82&gt;=0,0,IF(R82&gt;=-eb1,Ebr*R82,-Rb)),IF(ABS(R82)&lt;=es0,Es*R82,SIGN(R82)*Rs))</f>
        <v>-14.5</v>
      </c>
      <c r="T82" s="0" t="n">
        <f aca="false">S82*Сетка!G55*1000</f>
        <v>-36.25</v>
      </c>
      <c r="U82" s="0" t="n">
        <f aca="false">T82*Сетка!F55</f>
        <v>-6.34375</v>
      </c>
      <c r="V82" s="0" t="n">
        <f aca="false">T82*Сетка!E55</f>
        <v>-0.90625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$B$8+$B$3*Сетка!F56+$B$4*Сетка!E56</f>
        <v>-0.00229392009626035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L83" s="0" t="n">
        <f aca="false">($B$8-dk*$B$7)+($B$3+dk)*Сетка!F56+$B$4*Сетка!E56</f>
        <v>-0.00229467009626035</v>
      </c>
      <c r="M83" s="0" t="n">
        <f aca="false">IF(Сетка!B56="бетон",IF(L83&gt;=0,0,IF(L83&gt;=-eb1,Ebr*L83,-Rb)),IF(ABS(L83)&lt;=es0,Es*L83,SIGN(L83)*Rs))</f>
        <v>-14.5</v>
      </c>
      <c r="N83" s="0" t="n">
        <f aca="false">M83*Сетка!G56*1000</f>
        <v>-36.25</v>
      </c>
      <c r="O83" s="0" t="n">
        <f aca="false">N83*Сетка!F56</f>
        <v>-6.34375</v>
      </c>
      <c r="P83" s="0" t="n">
        <f aca="false">N83*Сетка!E56</f>
        <v>-2.71875</v>
      </c>
      <c r="R83" s="0" t="n">
        <f aca="false">($B$8-dk*$B$6)+$B$3*Сетка!F56+($B$4+dk)*Сетка!E56</f>
        <v>-0.00229467009626035</v>
      </c>
      <c r="S83" s="0" t="n">
        <f aca="false">IF(Сетка!B56="бетон",IF(R83&gt;=0,0,IF(R83&gt;=-eb1,Ebr*R83,-Rb)),IF(ABS(R83)&lt;=es0,Es*R83,SIGN(R83)*Rs))</f>
        <v>-14.5</v>
      </c>
      <c r="T83" s="0" t="n">
        <f aca="false">S83*Сетка!G56*1000</f>
        <v>-36.25</v>
      </c>
      <c r="U83" s="0" t="n">
        <f aca="false">T83*Сетка!F56</f>
        <v>-6.34375</v>
      </c>
      <c r="V83" s="0" t="n">
        <f aca="false">T83*Сетка!E56</f>
        <v>-2.71875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$B$8+$B$3*Сетка!F57+$B$4*Сетка!E57</f>
        <v>-0.00273238132482665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L84" s="0" t="n">
        <f aca="false">($B$8-dk*$B$7)+($B$3+dk)*Сетка!F57+$B$4*Сетка!E57</f>
        <v>-0.00273313132482665</v>
      </c>
      <c r="M84" s="0" t="n">
        <f aca="false">IF(Сетка!B57="бетон",IF(L84&gt;=0,0,IF(L84&gt;=-eb1,Ebr*L84,-Rb)),IF(ABS(L84)&lt;=es0,Es*L84,SIGN(L84)*Rs))</f>
        <v>-14.5</v>
      </c>
      <c r="N84" s="0" t="n">
        <f aca="false">M84*Сетка!G57*1000</f>
        <v>-36.25</v>
      </c>
      <c r="O84" s="0" t="n">
        <f aca="false">N84*Сетка!F57</f>
        <v>-6.34375</v>
      </c>
      <c r="P84" s="0" t="n">
        <f aca="false">N84*Сетка!E57</f>
        <v>-4.53125</v>
      </c>
      <c r="R84" s="0" t="n">
        <f aca="false">($B$8-dk*$B$6)+$B$3*Сетка!F57+($B$4+dk)*Сетка!E57</f>
        <v>-0.00273263132482665</v>
      </c>
      <c r="S84" s="0" t="n">
        <f aca="false">IF(Сетка!B57="бетон",IF(R84&gt;=0,0,IF(R84&gt;=-eb1,Ebr*R84,-Rb)),IF(ABS(R84)&lt;=es0,Es*R84,SIGN(R84)*Rs))</f>
        <v>-14.5</v>
      </c>
      <c r="T84" s="0" t="n">
        <f aca="false">S84*Сетка!G57*1000</f>
        <v>-36.25</v>
      </c>
      <c r="U84" s="0" t="n">
        <f aca="false">T84*Сетка!F57</f>
        <v>-6.34375</v>
      </c>
      <c r="V84" s="0" t="n">
        <f aca="false">T84*Сетка!E57</f>
        <v>-4.53125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$B$8+$B$3*Сетка!F58+$B$4*Сетка!E58</f>
        <v>-0.0009056672225886</v>
      </c>
      <c r="G85" s="0" t="n">
        <f aca="false">IF(Сетка!B58="бетон",IF(F85&gt;=0,0,IF(F85&gt;=-eb1,Ebr*F85,-Rb)),IF(ABS(F85)&lt;=es0,Es*F85,SIGN(F85)*Rs))</f>
        <v>-8.7547831516898</v>
      </c>
      <c r="H85" s="0" t="n">
        <f aca="false">G85*Сетка!G58*1000</f>
        <v>-21.8869578792245</v>
      </c>
      <c r="I85" s="0" t="n">
        <f aca="false">H85*Сетка!F58</f>
        <v>-4.92456552282551</v>
      </c>
      <c r="J85" s="0" t="n">
        <f aca="false">H85*Сетка!E58</f>
        <v>2.73586973490306</v>
      </c>
      <c r="L85" s="0" t="n">
        <f aca="false">($B$8-dk*$B$7)+($B$3+dk)*Сетка!F58+$B$4*Сетка!E58</f>
        <v>-0.0009059172225886</v>
      </c>
      <c r="M85" s="0" t="n">
        <f aca="false">IF(Сетка!B58="бетон",IF(L85&gt;=0,0,IF(L85&gt;=-eb1,Ebr*L85,-Rb)),IF(ABS(L85)&lt;=es0,Es*L85,SIGN(L85)*Rs))</f>
        <v>-8.75719981835646</v>
      </c>
      <c r="N85" s="0" t="n">
        <f aca="false">M85*Сетка!G58*1000</f>
        <v>-21.8929995458912</v>
      </c>
      <c r="O85" s="0" t="n">
        <f aca="false">N85*Сетка!F58</f>
        <v>-4.92592489782551</v>
      </c>
      <c r="P85" s="0" t="n">
        <f aca="false">N85*Сетка!E58</f>
        <v>2.73662494323639</v>
      </c>
      <c r="R85" s="0" t="n">
        <f aca="false">($B$8-dk*$B$6)+$B$3*Сетка!F58+($B$4+dk)*Сетка!E58</f>
        <v>-0.0009084172225886</v>
      </c>
      <c r="S85" s="0" t="n">
        <f aca="false">IF(Сетка!B58="бетон",IF(R85&gt;=0,0,IF(R85&gt;=-eb1,Ebr*R85,-Rb)),IF(ABS(R85)&lt;=es0,Es*R85,SIGN(R85)*Rs))</f>
        <v>-8.78136648502313</v>
      </c>
      <c r="T85" s="0" t="n">
        <f aca="false">S85*Сетка!G58*1000</f>
        <v>-21.9534162125578</v>
      </c>
      <c r="U85" s="0" t="n">
        <f aca="false">T85*Сетка!F58</f>
        <v>-4.93951864782551</v>
      </c>
      <c r="V85" s="0" t="n">
        <f aca="false">T85*Сетка!E58</f>
        <v>2.74417702656973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$B$8+$B$3*Сетка!F59+$B$4*Сетка!E59</f>
        <v>-0.0013441284511549</v>
      </c>
      <c r="G86" s="0" t="n">
        <f aca="false">IF(Сетка!B59="бетон",IF(F86&gt;=0,0,IF(F86&gt;=-eb1,Ebr*F86,-Rb)),IF(ABS(F86)&lt;=es0,Es*F86,SIGN(F86)*Rs))</f>
        <v>-12.9932416944974</v>
      </c>
      <c r="H86" s="0" t="n">
        <f aca="false">G86*Сетка!G59*1000</f>
        <v>-32.4831042362435</v>
      </c>
      <c r="I86" s="0" t="n">
        <f aca="false">H86*Сетка!F59</f>
        <v>-7.30869845315479</v>
      </c>
      <c r="J86" s="0" t="n">
        <f aca="false">H86*Сетка!E59</f>
        <v>2.43623281771826</v>
      </c>
      <c r="L86" s="0" t="n">
        <f aca="false">($B$8-dk*$B$7)+($B$3+dk)*Сетка!F59+$B$4*Сетка!E59</f>
        <v>-0.0013443784511549</v>
      </c>
      <c r="M86" s="0" t="n">
        <f aca="false">IF(Сетка!B59="бетон",IF(L86&gt;=0,0,IF(L86&gt;=-eb1,Ebr*L86,-Rb)),IF(ABS(L86)&lt;=es0,Es*L86,SIGN(L86)*Rs))</f>
        <v>-12.9956583611641</v>
      </c>
      <c r="N86" s="0" t="n">
        <f aca="false">M86*Сетка!G59*1000</f>
        <v>-32.4891459029101</v>
      </c>
      <c r="O86" s="0" t="n">
        <f aca="false">N86*Сетка!F59</f>
        <v>-7.31005782815478</v>
      </c>
      <c r="P86" s="0" t="n">
        <f aca="false">N86*Сетка!E59</f>
        <v>2.43668594271826</v>
      </c>
      <c r="R86" s="0" t="n">
        <f aca="false">($B$8-dk*$B$6)+$B$3*Сетка!F59+($B$4+dk)*Сетка!E59</f>
        <v>-0.0013463784511549</v>
      </c>
      <c r="S86" s="0" t="n">
        <f aca="false">IF(Сетка!B59="бетон",IF(R86&gt;=0,0,IF(R86&gt;=-eb1,Ebr*R86,-Rb)),IF(ABS(R86)&lt;=es0,Es*R86,SIGN(R86)*Rs))</f>
        <v>-13.0149916944974</v>
      </c>
      <c r="T86" s="0" t="n">
        <f aca="false">S86*Сетка!G59*1000</f>
        <v>-32.5374792362435</v>
      </c>
      <c r="U86" s="0" t="n">
        <f aca="false">T86*Сетка!F59</f>
        <v>-7.32093282815479</v>
      </c>
      <c r="V86" s="0" t="n">
        <f aca="false">T86*Сетка!E59</f>
        <v>2.44031094271826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$B$8+$B$3*Сетка!F60+$B$4*Сетка!E60</f>
        <v>-0.00178258967972121</v>
      </c>
      <c r="G87" s="0" t="n">
        <f aca="false">IF(Сетка!B60="бетон",IF(F87&gt;=0,0,IF(F87&gt;=-eb1,Ebr*F87,-Rb)),IF(ABS(F87)&lt;=es0,Es*F87,SIGN(F87)*Rs))</f>
        <v>-14.5</v>
      </c>
      <c r="H87" s="0" t="n">
        <f aca="false">G87*Сетка!G60*1000</f>
        <v>-36.25</v>
      </c>
      <c r="I87" s="0" t="n">
        <f aca="false">H87*Сетка!F60</f>
        <v>-8.15625</v>
      </c>
      <c r="J87" s="0" t="n">
        <f aca="false">H87*Сетка!E60</f>
        <v>0.90625</v>
      </c>
      <c r="L87" s="0" t="n">
        <f aca="false">($B$8-dk*$B$7)+($B$3+dk)*Сетка!F60+$B$4*Сетка!E60</f>
        <v>-0.00178283967972121</v>
      </c>
      <c r="M87" s="0" t="n">
        <f aca="false">IF(Сетка!B60="бетон",IF(L87&gt;=0,0,IF(L87&gt;=-eb1,Ebr*L87,-Rb)),IF(ABS(L87)&lt;=es0,Es*L87,SIGN(L87)*Rs))</f>
        <v>-14.5</v>
      </c>
      <c r="N87" s="0" t="n">
        <f aca="false">M87*Сетка!G60*1000</f>
        <v>-36.25</v>
      </c>
      <c r="O87" s="0" t="n">
        <f aca="false">N87*Сетка!F60</f>
        <v>-8.15625</v>
      </c>
      <c r="P87" s="0" t="n">
        <f aca="false">N87*Сетка!E60</f>
        <v>0.90625</v>
      </c>
      <c r="R87" s="0" t="n">
        <f aca="false">($B$8-dk*$B$6)+$B$3*Сетка!F60+($B$4+dk)*Сетка!E60</f>
        <v>-0.00178433967972121</v>
      </c>
      <c r="S87" s="0" t="n">
        <f aca="false">IF(Сетка!B60="бетон",IF(R87&gt;=0,0,IF(R87&gt;=-eb1,Ebr*R87,-Rb)),IF(ABS(R87)&lt;=es0,Es*R87,SIGN(R87)*Rs))</f>
        <v>-14.5</v>
      </c>
      <c r="T87" s="0" t="n">
        <f aca="false">S87*Сетка!G60*1000</f>
        <v>-36.25</v>
      </c>
      <c r="U87" s="0" t="n">
        <f aca="false">T87*Сетка!F60</f>
        <v>-8.15625</v>
      </c>
      <c r="V87" s="0" t="n">
        <f aca="false">T87*Сетка!E60</f>
        <v>0.90625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$B$8+$B$3*Сетка!F61+$B$4*Сетка!E61</f>
        <v>-0.00222105090828751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L88" s="0" t="n">
        <f aca="false">($B$8-dk*$B$7)+($B$3+dk)*Сетка!F61+$B$4*Сетка!E61</f>
        <v>-0.00222130090828751</v>
      </c>
      <c r="M88" s="0" t="n">
        <f aca="false">IF(Сетка!B61="бетон",IF(L88&gt;=0,0,IF(L88&gt;=-eb1,Ebr*L88,-Rb)),IF(ABS(L88)&lt;=es0,Es*L88,SIGN(L88)*Rs))</f>
        <v>-14.5</v>
      </c>
      <c r="N88" s="0" t="n">
        <f aca="false">M88*Сетка!G61*1000</f>
        <v>-36.25</v>
      </c>
      <c r="O88" s="0" t="n">
        <f aca="false">N88*Сетка!F61</f>
        <v>-8.15625</v>
      </c>
      <c r="P88" s="0" t="n">
        <f aca="false">N88*Сетка!E61</f>
        <v>-0.90625</v>
      </c>
      <c r="R88" s="0" t="n">
        <f aca="false">($B$8-dk*$B$6)+$B$3*Сетка!F61+($B$4+dk)*Сетка!E61</f>
        <v>-0.00222230090828751</v>
      </c>
      <c r="S88" s="0" t="n">
        <f aca="false">IF(Сетка!B61="бетон",IF(R88&gt;=0,0,IF(R88&gt;=-eb1,Ebr*R88,-Rb)),IF(ABS(R88)&lt;=es0,Es*R88,SIGN(R88)*Rs))</f>
        <v>-14.5</v>
      </c>
      <c r="T88" s="0" t="n">
        <f aca="false">S88*Сетка!G61*1000</f>
        <v>-36.25</v>
      </c>
      <c r="U88" s="0" t="n">
        <f aca="false">T88*Сетка!F61</f>
        <v>-8.15625</v>
      </c>
      <c r="V88" s="0" t="n">
        <f aca="false">T88*Сетка!E61</f>
        <v>-0.90625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$B$8+$B$3*Сетка!F62+$B$4*Сетка!E62</f>
        <v>-0.00265951213685381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L89" s="0" t="n">
        <f aca="false">($B$8-dk*$B$7)+($B$3+dk)*Сетка!F62+$B$4*Сетка!E62</f>
        <v>-0.00265976213685381</v>
      </c>
      <c r="M89" s="0" t="n">
        <f aca="false">IF(Сетка!B62="бетон",IF(L89&gt;=0,0,IF(L89&gt;=-eb1,Ebr*L89,-Rb)),IF(ABS(L89)&lt;=es0,Es*L89,SIGN(L89)*Rs))</f>
        <v>-14.5</v>
      </c>
      <c r="N89" s="0" t="n">
        <f aca="false">M89*Сетка!G62*1000</f>
        <v>-36.25</v>
      </c>
      <c r="O89" s="0" t="n">
        <f aca="false">N89*Сетка!F62</f>
        <v>-8.15625</v>
      </c>
      <c r="P89" s="0" t="n">
        <f aca="false">N89*Сетка!E62</f>
        <v>-2.71875</v>
      </c>
      <c r="R89" s="0" t="n">
        <f aca="false">($B$8-dk*$B$6)+$B$3*Сетка!F62+($B$4+dk)*Сетка!E62</f>
        <v>-0.00266026213685381</v>
      </c>
      <c r="S89" s="0" t="n">
        <f aca="false">IF(Сетка!B62="бетон",IF(R89&gt;=0,0,IF(R89&gt;=-eb1,Ebr*R89,-Rb)),IF(ABS(R89)&lt;=es0,Es*R89,SIGN(R89)*Rs))</f>
        <v>-14.5</v>
      </c>
      <c r="T89" s="0" t="n">
        <f aca="false">S89*Сетка!G62*1000</f>
        <v>-36.25</v>
      </c>
      <c r="U89" s="0" t="n">
        <f aca="false">T89*Сетка!F62</f>
        <v>-8.15625</v>
      </c>
      <c r="V89" s="0" t="n">
        <f aca="false">T89*Сетка!E62</f>
        <v>-2.71875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$B$8+$B$3*Сетка!F63+$B$4*Сетка!E63</f>
        <v>-0.00309797336542012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L90" s="0" t="n">
        <f aca="false">($B$8-dk*$B$7)+($B$3+dk)*Сетка!F63+$B$4*Сетка!E63</f>
        <v>-0.00309822336542012</v>
      </c>
      <c r="M90" s="0" t="n">
        <f aca="false">IF(Сетка!B63="бетон",IF(L90&gt;=0,0,IF(L90&gt;=-eb1,Ebr*L90,-Rb)),IF(ABS(L90)&lt;=es0,Es*L90,SIGN(L90)*Rs))</f>
        <v>-14.5</v>
      </c>
      <c r="N90" s="0" t="n">
        <f aca="false">M90*Сетка!G63*1000</f>
        <v>-36.25</v>
      </c>
      <c r="O90" s="0" t="n">
        <f aca="false">N90*Сетка!F63</f>
        <v>-8.15625</v>
      </c>
      <c r="P90" s="0" t="n">
        <f aca="false">N90*Сетка!E63</f>
        <v>-4.53125</v>
      </c>
      <c r="R90" s="0" t="n">
        <f aca="false">($B$8-dk*$B$6)+$B$3*Сетка!F63+($B$4+dk)*Сетка!E63</f>
        <v>-0.00309822336542012</v>
      </c>
      <c r="S90" s="0" t="n">
        <f aca="false">IF(Сетка!B63="бетон",IF(R90&gt;=0,0,IF(R90&gt;=-eb1,Ebr*R90,-Rb)),IF(ABS(R90)&lt;=es0,Es*R90,SIGN(R90)*Rs))</f>
        <v>-14.5</v>
      </c>
      <c r="T90" s="0" t="n">
        <f aca="false">S90*Сетка!G63*1000</f>
        <v>-36.25</v>
      </c>
      <c r="U90" s="0" t="n">
        <f aca="false">T90*Сетка!F63</f>
        <v>-8.15625</v>
      </c>
      <c r="V90" s="0" t="n">
        <f aca="false">T90*Сетка!E63</f>
        <v>-4.53125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$B$8+$B$3*Сетка!F64+$B$4*Сетка!E64</f>
        <v>0.00198263450817269</v>
      </c>
      <c r="G91" s="0" t="n">
        <f aca="false">IF(Сетка!B64="бетон",IF(F91&gt;=0,0,IF(F91&gt;=-eb1,Ebr*F91,-Rb)),IF(ABS(F91)&lt;=es0,Es*F91,SIGN(F91)*Rs))</f>
        <v>396.526901634538</v>
      </c>
      <c r="H91" s="0" t="n">
        <f aca="false">G91*Сетка!G64*1000</f>
        <v>124.572600112579</v>
      </c>
      <c r="I91" s="0" t="n">
        <f aca="false">H91*Сетка!F64</f>
        <v>-24.9145200225158</v>
      </c>
      <c r="J91" s="0" t="n">
        <f aca="false">H91*Сетка!E64</f>
        <v>-12.4572600112579</v>
      </c>
      <c r="L91" s="0" t="n">
        <f aca="false">($B$8-dk*$B$7)+($B$3+dk)*Сетка!F64+$B$4*Сетка!E64</f>
        <v>0.00197813450817269</v>
      </c>
      <c r="M91" s="0" t="n">
        <f aca="false">IF(Сетка!B64="бетон",IF(L91&gt;=0,0,IF(L91&gt;=-eb1,Ebr*L91,-Rb)),IF(ABS(L91)&lt;=es0,Es*L91,SIGN(L91)*Rs))</f>
        <v>395.626901634538</v>
      </c>
      <c r="N91" s="0" t="n">
        <f aca="false">M91*Сетка!G64*1000</f>
        <v>124.289856773756</v>
      </c>
      <c r="O91" s="0" t="n">
        <f aca="false">N91*Сетка!F64</f>
        <v>-24.8579713547511</v>
      </c>
      <c r="P91" s="0" t="n">
        <f aca="false">N91*Сетка!E64</f>
        <v>-12.4289856773756</v>
      </c>
      <c r="R91" s="0" t="n">
        <f aca="false">($B$8-dk*$B$6)+$B$3*Сетка!F64+($B$4+dk)*Сетка!E64</f>
        <v>0.00198013450817269</v>
      </c>
      <c r="S91" s="0" t="n">
        <f aca="false">IF(Сетка!B64="бетон",IF(R91&gt;=0,0,IF(R91&gt;=-eb1,Ebr*R91,-Rb)),IF(ABS(R91)&lt;=es0,Es*R91,SIGN(R91)*Rs))</f>
        <v>396.026901634538</v>
      </c>
      <c r="T91" s="0" t="n">
        <f aca="false">S91*Сетка!G64*1000</f>
        <v>124.415520479899</v>
      </c>
      <c r="U91" s="0" t="n">
        <f aca="false">T91*Сетка!F64</f>
        <v>-24.8831040959799</v>
      </c>
      <c r="V91" s="0" t="n">
        <f aca="false">T91*Сетка!E64</f>
        <v>-12.4415520479899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$B$8+$B$3*Сетка!F65+$B$4*Сетка!E65</f>
        <v>0.000228789593907478</v>
      </c>
      <c r="G92" s="0" t="n">
        <f aca="false">IF(Сетка!B65="бетон",IF(F92&gt;=0,0,IF(F92&gt;=-eb1,Ebr*F92,-Rb)),IF(ABS(F92)&lt;=es0,Es*F92,SIGN(F92)*Rs))</f>
        <v>45.7579187814956</v>
      </c>
      <c r="H92" s="0" t="n">
        <f aca="false">G92*Сетка!G65*1000</f>
        <v>14.3752741487505</v>
      </c>
      <c r="I92" s="0" t="n">
        <f aca="false">H92*Сетка!F65</f>
        <v>-2.8750548297501</v>
      </c>
      <c r="J92" s="0" t="n">
        <f aca="false">H92*Сетка!E65</f>
        <v>1.43752741487505</v>
      </c>
      <c r="L92" s="0" t="n">
        <f aca="false">($B$8-dk*$B$7)+($B$3+dk)*Сетка!F65+$B$4*Сетка!E65</f>
        <v>0.000224289593907478</v>
      </c>
      <c r="M92" s="0" t="n">
        <f aca="false">IF(Сетка!B65="бетон",IF(L92&gt;=0,0,IF(L92&gt;=-eb1,Ebr*L92,-Rb)),IF(ABS(L92)&lt;=es0,Es*L92,SIGN(L92)*Rs))</f>
        <v>44.8579187814956</v>
      </c>
      <c r="N92" s="0" t="n">
        <f aca="false">M92*Сетка!G65*1000</f>
        <v>14.0925308099274</v>
      </c>
      <c r="O92" s="0" t="n">
        <f aca="false">N92*Сетка!F65</f>
        <v>-2.81850616198548</v>
      </c>
      <c r="P92" s="0" t="n">
        <f aca="false">N92*Сетка!E65</f>
        <v>1.40925308099274</v>
      </c>
      <c r="R92" s="0" t="n">
        <f aca="false">($B$8-dk*$B$6)+$B$3*Сетка!F65+($B$4+dk)*Сетка!E65</f>
        <v>0.000228289593907478</v>
      </c>
      <c r="S92" s="0" t="n">
        <f aca="false">IF(Сетка!B65="бетон",IF(R92&gt;=0,0,IF(R92&gt;=-eb1,Ebr*R92,-Rb)),IF(ABS(R92)&lt;=es0,Es*R92,SIGN(R92)*Rs))</f>
        <v>45.6579187814956</v>
      </c>
      <c r="T92" s="0" t="n">
        <f aca="false">S92*Сетка!G65*1000</f>
        <v>14.3438582222146</v>
      </c>
      <c r="U92" s="0" t="n">
        <f aca="false">T92*Сетка!F65</f>
        <v>-2.86877164444292</v>
      </c>
      <c r="V92" s="0" t="n">
        <f aca="false">T92*Сетка!E65</f>
        <v>1.43438582222146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$B$8+$B$3*Сетка!F66+$B$4*Сетка!E66</f>
        <v>-0.000942101816575019</v>
      </c>
      <c r="G93" s="0" t="n">
        <f aca="false">IF(Сетка!B66="бетон",IF(F93&gt;=0,0,IF(F93&gt;=-eb1,Ebr*F93,-Rb)),IF(ABS(F93)&lt;=es0,Es*F93,SIGN(F93)*Rs))</f>
        <v>-188.420363315004</v>
      </c>
      <c r="H93" s="0" t="n">
        <f aca="false">G93*Сетка!G66*1000</f>
        <v>-59.1940029177136</v>
      </c>
      <c r="I93" s="0" t="n">
        <f aca="false">H93*Сетка!F66</f>
        <v>-11.8388005835427</v>
      </c>
      <c r="J93" s="0" t="n">
        <f aca="false">H93*Сетка!E66</f>
        <v>5.91940029177136</v>
      </c>
      <c r="L93" s="0" t="n">
        <f aca="false">($B$8-dk*$B$7)+($B$3+dk)*Сетка!F66+$B$4*Сетка!E66</f>
        <v>-0.000942601816575019</v>
      </c>
      <c r="M93" s="0" t="n">
        <f aca="false">IF(Сетка!B66="бетон",IF(L93&gt;=0,0,IF(L93&gt;=-eb1,Ebr*L93,-Rb)),IF(ABS(L93)&lt;=es0,Es*L93,SIGN(L93)*Rs))</f>
        <v>-188.520363315004</v>
      </c>
      <c r="N93" s="0" t="n">
        <f aca="false">M93*Сетка!G66*1000</f>
        <v>-59.2254188442495</v>
      </c>
      <c r="O93" s="0" t="n">
        <f aca="false">N93*Сетка!F66</f>
        <v>-11.8450837688499</v>
      </c>
      <c r="P93" s="0" t="n">
        <f aca="false">N93*Сетка!E66</f>
        <v>5.92254188442495</v>
      </c>
      <c r="R93" s="0" t="n">
        <f aca="false">($B$8-dk*$B$6)+$B$3*Сетка!F66+($B$4+dk)*Сетка!E66</f>
        <v>-0.000944601816575019</v>
      </c>
      <c r="S93" s="0" t="n">
        <f aca="false">IF(Сетка!B66="бетон",IF(R93&gt;=0,0,IF(R93&gt;=-eb1,Ebr*R93,-Rb)),IF(ABS(R93)&lt;=es0,Es*R93,SIGN(R93)*Rs))</f>
        <v>-188.920363315004</v>
      </c>
      <c r="T93" s="0" t="n">
        <f aca="false">S93*Сетка!G66*1000</f>
        <v>-59.3510825503931</v>
      </c>
      <c r="U93" s="0" t="n">
        <f aca="false">T93*Сетка!F66</f>
        <v>-11.8702165100786</v>
      </c>
      <c r="V93" s="0" t="n">
        <f aca="false">T93*Сетка!E66</f>
        <v>5.93510825503931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$B$8+$B$3*Сетка!F67+$B$4*Сетка!E67</f>
        <v>-0.00269594673084023</v>
      </c>
      <c r="G94" s="0" t="n">
        <f aca="false">IF(Сетка!B67="бетон",IF(F94&gt;=0,0,IF(F94&gt;=-eb1,Ebr*F94,-Rb)),IF(ABS(F94)&lt;=es0,Es*F94,SIGN(F94)*Rs))</f>
        <v>-435</v>
      </c>
      <c r="H94" s="0" t="n">
        <f aca="false">G94*Сетка!G67*1000</f>
        <v>-136.659280431156</v>
      </c>
      <c r="I94" s="0" t="n">
        <f aca="false">H94*Сетка!F67</f>
        <v>-27.3318560862312</v>
      </c>
      <c r="J94" s="0" t="n">
        <f aca="false">H94*Сетка!E67</f>
        <v>-13.6659280431156</v>
      </c>
      <c r="L94" s="0" t="n">
        <f aca="false">($B$8-dk*$B$7)+($B$3+dk)*Сетка!F67+$B$4*Сетка!E67</f>
        <v>-0.00269644673084023</v>
      </c>
      <c r="M94" s="0" t="n">
        <f aca="false">IF(Сетка!B67="бетон",IF(L94&gt;=0,0,IF(L94&gt;=-eb1,Ebr*L94,-Rb)),IF(ABS(L94)&lt;=es0,Es*L94,SIGN(L94)*Rs))</f>
        <v>-435</v>
      </c>
      <c r="N94" s="0" t="n">
        <f aca="false">M94*Сетка!G67*1000</f>
        <v>-136.659280431156</v>
      </c>
      <c r="O94" s="0" t="n">
        <f aca="false">N94*Сетка!F67</f>
        <v>-27.3318560862312</v>
      </c>
      <c r="P94" s="0" t="n">
        <f aca="false">N94*Сетка!E67</f>
        <v>-13.6659280431156</v>
      </c>
      <c r="R94" s="0" t="n">
        <f aca="false">($B$8-dk*$B$6)+$B$3*Сетка!F67+($B$4+dk)*Сетка!E67</f>
        <v>-0.00269644673084023</v>
      </c>
      <c r="S94" s="0" t="n">
        <f aca="false">IF(Сетка!B67="бетон",IF(R94&gt;=0,0,IF(R94&gt;=-eb1,Ebr*R94,-Rb)),IF(ABS(R94)&lt;=es0,Es*R94,SIGN(R94)*Rs))</f>
        <v>-435</v>
      </c>
      <c r="T94" s="0" t="n">
        <f aca="false">S94*Сетка!G67*1000</f>
        <v>-136.659280431156</v>
      </c>
      <c r="U94" s="0" t="n">
        <f aca="false">T94*Сетка!F67</f>
        <v>-27.3318560862312</v>
      </c>
      <c r="V94" s="0" t="n">
        <f aca="false">T94*Сетка!E67</f>
        <v>-13.6659280431156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-916.092353333367</v>
      </c>
      <c r="I96" s="4" t="n">
        <f aca="false">SUM(I31:I94)</f>
        <v>-167.126447109177</v>
      </c>
      <c r="J96" s="4" t="n">
        <f aca="false">SUM(J31:J94)</f>
        <v>-56.156042513091</v>
      </c>
      <c r="L96" s="4" t="s">
        <v>101</v>
      </c>
      <c r="N96" s="4" t="n">
        <f aca="false">SUM(N31:N94)</f>
        <v>-917.885505937549</v>
      </c>
      <c r="O96" s="4" t="n">
        <f aca="false">SUM(O31:O94)</f>
        <v>-166.997278792288</v>
      </c>
      <c r="P96" s="4" t="n">
        <f aca="false">SUM(P31:P94)</f>
        <v>-56.2060675871041</v>
      </c>
      <c r="R96" s="4" t="s">
        <v>101</v>
      </c>
      <c r="T96" s="4" t="n">
        <f aca="false">SUM(T31:T94)</f>
        <v>-917.271678525262</v>
      </c>
      <c r="U96" s="4" t="n">
        <f aca="false">SUM(U31:U94)</f>
        <v>-167.202330590536</v>
      </c>
      <c r="V96" s="4" t="n">
        <f aca="false">SUM(V31:V94)</f>
        <v>-56.094539012542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0" min="6" style="0" width="12"/>
    <col collapsed="false" customWidth="true" hidden="false" outlineLevel="0" max="16" min="12" style="0" width="12"/>
    <col collapsed="false" customWidth="true" hidden="false" outlineLevel="0" max="22" min="18" style="0" width="12"/>
  </cols>
  <sheetData>
    <row r="1" customFormat="false" ht="15" hidden="false" customHeight="false" outlineLevel="0" collapsed="false">
      <c r="A1" s="5" t="s">
        <v>135</v>
      </c>
    </row>
    <row r="2" customFormat="false" ht="15" hidden="false" customHeight="false" outlineLevel="0" collapsed="false">
      <c r="E2" s="4" t="s">
        <v>112</v>
      </c>
      <c r="F2" s="4" t="s">
        <v>113</v>
      </c>
      <c r="G2" s="4" t="s">
        <v>114</v>
      </c>
      <c r="I2" s="4" t="s">
        <v>115</v>
      </c>
    </row>
    <row r="3" customFormat="false" ht="15" hidden="false" customHeight="false" outlineLevel="0" collapsed="false">
      <c r="A3" s="0" t="s">
        <v>69</v>
      </c>
      <c r="B3" s="3" t="n">
        <f aca="false">П1!B17</f>
        <v>-0.00766877516474071</v>
      </c>
      <c r="D3" s="0" t="s">
        <v>68</v>
      </c>
      <c r="E3" s="0" t="n">
        <f aca="false">$H$96</f>
        <v>-864.362660063663</v>
      </c>
      <c r="F3" s="0" t="n">
        <f aca="false">$B$5*N0</f>
        <v>-861.813180164374</v>
      </c>
      <c r="G3" s="0" t="n">
        <f aca="false">E3-F3</f>
        <v>-2.54947989928883</v>
      </c>
      <c r="I3" s="0" t="n">
        <f aca="false">($N$96-$H$96)/dk</f>
        <v>-162398.59375155</v>
      </c>
      <c r="J3" s="0" t="n">
        <f aca="false">($T$96-$H$96)/dk</f>
        <v>-113099.185856163</v>
      </c>
      <c r="K3" s="0" t="n">
        <f aca="false">-N0</f>
        <v>800</v>
      </c>
      <c r="N3" s="0" t="s">
        <v>116</v>
      </c>
      <c r="O3" s="0" t="n">
        <f aca="false">-G3</f>
        <v>2.54947989928883</v>
      </c>
    </row>
    <row r="4" customFormat="false" ht="15" hidden="false" customHeight="false" outlineLevel="0" collapsed="false">
      <c r="A4" s="0" t="s">
        <v>71</v>
      </c>
      <c r="B4" s="3" t="n">
        <f aca="false">П1!B18</f>
        <v>-0.00868676552326039</v>
      </c>
      <c r="D4" s="0" t="s">
        <v>70</v>
      </c>
      <c r="E4" s="0" t="n">
        <f aca="false">$I$96</f>
        <v>-172.138439835026</v>
      </c>
      <c r="F4" s="0" t="n">
        <f aca="false">$B$5*Mx0</f>
        <v>-172.362636032875</v>
      </c>
      <c r="G4" s="0" t="n">
        <f aca="false">E4-F4</f>
        <v>0.224196197848727</v>
      </c>
      <c r="I4" s="0" t="n">
        <f aca="false">($O$96-$I$96)/dk</f>
        <v>11194.9566888711</v>
      </c>
      <c r="J4" s="0" t="n">
        <f aca="false">($U$96-$I$96)/dk</f>
        <v>-8041.47313594967</v>
      </c>
      <c r="K4" s="0" t="n">
        <f aca="false">-Mx0</f>
        <v>160</v>
      </c>
      <c r="O4" s="0" t="n">
        <f aca="false">-G4</f>
        <v>-0.224196197848727</v>
      </c>
    </row>
    <row r="5" customFormat="false" ht="15" hidden="false" customHeight="false" outlineLevel="0" collapsed="false">
      <c r="A5" s="0" t="s">
        <v>117</v>
      </c>
      <c r="B5" s="3" t="n">
        <f aca="false">П1!B19</f>
        <v>1.07726647520547</v>
      </c>
      <c r="D5" s="0" t="s">
        <v>72</v>
      </c>
      <c r="E5" s="0" t="n">
        <f aca="false">$J$96</f>
        <v>-53.9600459631573</v>
      </c>
      <c r="F5" s="0" t="n">
        <f aca="false">$B$5*My0</f>
        <v>-53.8633237602734</v>
      </c>
      <c r="G5" s="0" t="n">
        <f aca="false">E5-F5</f>
        <v>-0.0967222028839316</v>
      </c>
      <c r="I5" s="0" t="n">
        <f aca="false">($P$96-$J$96)/dk</f>
        <v>-4126.46573464102</v>
      </c>
      <c r="J5" s="0" t="n">
        <f aca="false">($V$96-$J$96)/dk</f>
        <v>6361.80838823037</v>
      </c>
      <c r="K5" s="0" t="n">
        <f aca="false">-My0</f>
        <v>50</v>
      </c>
      <c r="O5" s="0" t="n">
        <f aca="false">-G5</f>
        <v>0.0967222028839316</v>
      </c>
    </row>
    <row r="6" customFormat="false" ht="15" hidden="false" customHeight="false" outlineLevel="0" collapsed="false">
      <c r="A6" s="0" t="s">
        <v>118</v>
      </c>
      <c r="B6" s="0" t="n">
        <f aca="false">П0!B6</f>
        <v>0.15</v>
      </c>
      <c r="D6" s="0" t="s">
        <v>119</v>
      </c>
      <c r="G6" s="6" t="n">
        <f aca="false">SQRT(G3^2+G4^2+G5^2)/SQRT(N0^2+Mx0^2+My0^2)</f>
        <v>0.00313338338194646</v>
      </c>
    </row>
    <row r="7" customFormat="false" ht="15" hidden="false" customHeight="false" outlineLevel="0" collapsed="false">
      <c r="A7" s="0" t="s">
        <v>120</v>
      </c>
      <c r="B7" s="0" t="n">
        <f aca="false">П0!B7</f>
        <v>0.25</v>
      </c>
    </row>
    <row r="8" customFormat="false" ht="15" hidden="false" customHeight="false" outlineLevel="0" collapsed="false">
      <c r="A8" s="0" t="s">
        <v>121</v>
      </c>
      <c r="B8" s="0" t="n">
        <f aca="false">-eb2-B3*B7-B4*B6</f>
        <v>-0.000279791380325763</v>
      </c>
      <c r="D8" s="4" t="s">
        <v>122</v>
      </c>
      <c r="G8" s="0" t="n">
        <f aca="false">MAX(F91:F94)</f>
        <v>0.00212264020494842</v>
      </c>
    </row>
    <row r="9" customFormat="false" ht="15" hidden="false" customHeight="false" outlineLevel="0" collapsed="false">
      <c r="D9" s="0" t="s">
        <v>84</v>
      </c>
      <c r="G9" s="0" t="str">
        <f aca="false">IF(G8&lt;=es2,"выполнено","НАРУШЕНО — предел по арматуре")</f>
        <v>выполнено</v>
      </c>
    </row>
    <row r="10" customFormat="false" ht="15" hidden="false" customHeight="false" outlineLevel="0" collapsed="false">
      <c r="A10" s="4" t="s">
        <v>123</v>
      </c>
      <c r="D10" s="0" t="s">
        <v>124</v>
      </c>
      <c r="G10" s="0" t="n">
        <f aca="false">1/B5</f>
        <v>0.928275429539631</v>
      </c>
    </row>
    <row r="11" customFormat="false" ht="15" hidden="false" customHeight="false" outlineLevel="0" collapsed="false">
      <c r="A11" s="4" t="s">
        <v>76</v>
      </c>
      <c r="B11" s="0" t="n">
        <f aca="false">($I$3*($J$4*$K$5-$K$4*$J$5)-$J$3*($I$4*$K$5-$K$4*$I$5)+$K$3*($I$4*$J$5-$J$4*$I$5))</f>
        <v>399008849785.522</v>
      </c>
    </row>
    <row r="12" customFormat="false" ht="15" hidden="false" customHeight="false" outlineLevel="0" collapsed="false">
      <c r="A12" s="0" t="s">
        <v>125</v>
      </c>
      <c r="B12" s="0" t="n">
        <f aca="false">($O$3*($J$4*$K$5-$K$4*$J$5)-$J$3*($O$4*$K$5-$K$4*$O$5)+$K$3*($O$4*$J$5-$J$4*$O$5))/$B$11</f>
        <v>-1.79371041232942E-005</v>
      </c>
    </row>
    <row r="13" customFormat="false" ht="15" hidden="false" customHeight="false" outlineLevel="0" collapsed="false">
      <c r="A13" s="0" t="s">
        <v>126</v>
      </c>
      <c r="B13" s="0" t="n">
        <f aca="false">($I$3*($O$4*$K$5-$K$4*$O$5)-$O$3*($I$4*$K$5-$K$4*$I$5)+$K$3*($I$4*$O$5-$O$4*$I$5))/$B$11</f>
        <v>3.38206832247093E-006</v>
      </c>
    </row>
    <row r="14" customFormat="false" ht="15" hidden="false" customHeight="false" outlineLevel="0" collapsed="false">
      <c r="A14" s="0" t="s">
        <v>127</v>
      </c>
      <c r="B14" s="0" t="n">
        <f aca="false">($I$3*($J$4*$O$5-$O$4*$J$5)-$J$3*($I$4*$O$5-$O$4*$I$5)+$O$3*($I$4*$J$5-$J$4*$I$5))/$B$11</f>
        <v>2.37857343401236E-005</v>
      </c>
    </row>
    <row r="16" customFormat="false" ht="15" hidden="false" customHeight="false" outlineLevel="0" collapsed="false">
      <c r="A16" s="4" t="s">
        <v>85</v>
      </c>
    </row>
    <row r="17" customFormat="false" ht="15" hidden="false" customHeight="false" outlineLevel="0" collapsed="false">
      <c r="A17" s="0" t="s">
        <v>87</v>
      </c>
      <c r="B17" s="6" t="n">
        <f aca="false">B3+$B$12</f>
        <v>-0.007686712268864</v>
      </c>
    </row>
    <row r="18" customFormat="false" ht="15" hidden="false" customHeight="false" outlineLevel="0" collapsed="false">
      <c r="A18" s="0" t="s">
        <v>88</v>
      </c>
      <c r="B18" s="6" t="n">
        <f aca="false">B4+$B$13</f>
        <v>-0.00868338345493792</v>
      </c>
    </row>
    <row r="19" customFormat="false" ht="15" hidden="false" customHeight="false" outlineLevel="0" collapsed="false">
      <c r="A19" s="0" t="s">
        <v>128</v>
      </c>
      <c r="B19" s="6" t="n">
        <f aca="false">B5+$B$14</f>
        <v>1.07729026093981</v>
      </c>
    </row>
    <row r="29" customFormat="false" ht="15" hidden="false" customHeight="false" outlineLevel="0" collapsed="false">
      <c r="F29" s="4" t="s">
        <v>131</v>
      </c>
      <c r="L29" s="4" t="s">
        <v>132</v>
      </c>
      <c r="R29" s="4" t="s">
        <v>133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L30" s="2" t="s">
        <v>89</v>
      </c>
      <c r="M30" s="2" t="s">
        <v>90</v>
      </c>
      <c r="N30" s="2" t="s">
        <v>91</v>
      </c>
      <c r="O30" s="2" t="s">
        <v>92</v>
      </c>
      <c r="P30" s="2" t="s">
        <v>93</v>
      </c>
      <c r="R30" s="2" t="s">
        <v>89</v>
      </c>
      <c r="S30" s="2" t="s">
        <v>90</v>
      </c>
      <c r="T30" s="2" t="s">
        <v>91</v>
      </c>
      <c r="U30" s="2" t="s">
        <v>92</v>
      </c>
      <c r="V30" s="2" t="s">
        <v>93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$B$8+$B$3*Сетка!F4+$B$4*Сетка!E4</f>
        <v>0.00253152872214845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L31" s="0" t="n">
        <f aca="false">($B$8-dk*$B$7)+($B$3+dk)*Сетка!F4+$B$4*Сетка!E4</f>
        <v>0.00252677872214845</v>
      </c>
      <c r="M31" s="0" t="n">
        <f aca="false">IF(Сетка!B4="бетон",IF(L31&gt;=0,0,IF(L31&gt;=-eb1,Ebr*L31,-Rb)),IF(ABS(L31)&lt;=es0,Es*L31,SIGN(L31)*Rs))</f>
        <v>0</v>
      </c>
      <c r="N31" s="0" t="n">
        <f aca="false">M31*Сетка!G4*1000</f>
        <v>0</v>
      </c>
      <c r="O31" s="0" t="n">
        <f aca="false">N31*Сетка!F4</f>
        <v>-0</v>
      </c>
      <c r="P31" s="0" t="n">
        <f aca="false">N31*Сетка!E4</f>
        <v>-0</v>
      </c>
      <c r="R31" s="0" t="n">
        <f aca="false">($B$8-dk*$B$6)+$B$3*Сетка!F4+($B$4+dk)*Сетка!E4</f>
        <v>0.00252877872214845</v>
      </c>
      <c r="S31" s="0" t="n">
        <f aca="false">IF(Сетка!B4="бетон",IF(R31&gt;=0,0,IF(R31&gt;=-eb1,Ebr*R31,-Rb)),IF(ABS(R31)&lt;=es0,Es*R31,SIGN(R31)*Rs))</f>
        <v>0</v>
      </c>
      <c r="T31" s="0" t="n">
        <f aca="false">S31*Сетка!G4*1000</f>
        <v>0</v>
      </c>
      <c r="U31" s="0" t="n">
        <f aca="false">T31*Сетка!F4</f>
        <v>-0</v>
      </c>
      <c r="V31" s="0" t="n">
        <f aca="false">T31*Сетка!E4</f>
        <v>-0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$B$8+$B$3*Сетка!F5+$B$4*Сетка!E5</f>
        <v>0.00209719044598543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L32" s="0" t="n">
        <f aca="false">($B$8-dk*$B$7)+($B$3+dk)*Сетка!F5+$B$4*Сетка!E5</f>
        <v>0.00209244044598543</v>
      </c>
      <c r="M32" s="0" t="n">
        <f aca="false">IF(Сетка!B5="бетон",IF(L32&gt;=0,0,IF(L32&gt;=-eb1,Ebr*L32,-Rb)),IF(ABS(L32)&lt;=es0,Es*L32,SIGN(L32)*Rs))</f>
        <v>0</v>
      </c>
      <c r="N32" s="0" t="n">
        <f aca="false">M32*Сетка!G5*1000</f>
        <v>0</v>
      </c>
      <c r="O32" s="0" t="n">
        <f aca="false">N32*Сетка!F5</f>
        <v>-0</v>
      </c>
      <c r="P32" s="0" t="n">
        <f aca="false">N32*Сетка!E5</f>
        <v>-0</v>
      </c>
      <c r="R32" s="0" t="n">
        <f aca="false">($B$8-dk*$B$6)+$B$3*Сетка!F5+($B$4+dk)*Сетка!E5</f>
        <v>0.00209494044598543</v>
      </c>
      <c r="S32" s="0" t="n">
        <f aca="false">IF(Сетка!B5="бетон",IF(R32&gt;=0,0,IF(R32&gt;=-eb1,Ebr*R32,-Rb)),IF(ABS(R32)&lt;=es0,Es*R32,SIGN(R32)*Rs))</f>
        <v>0</v>
      </c>
      <c r="T32" s="0" t="n">
        <f aca="false">S32*Сетка!G5*1000</f>
        <v>0</v>
      </c>
      <c r="U32" s="0" t="n">
        <f aca="false">T32*Сетка!F5</f>
        <v>-0</v>
      </c>
      <c r="V32" s="0" t="n">
        <f aca="false">T32*Сетка!E5</f>
        <v>-0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$B$8+$B$3*Сетка!F6+$B$4*Сетка!E6</f>
        <v>0.00166285216982241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L33" s="0" t="n">
        <f aca="false">($B$8-dk*$B$7)+($B$3+dk)*Сетка!F6+$B$4*Сетка!E6</f>
        <v>0.00165810216982241</v>
      </c>
      <c r="M33" s="0" t="n">
        <f aca="false">IF(Сетка!B6="бетон",IF(L33&gt;=0,0,IF(L33&gt;=-eb1,Ebr*L33,-Rb)),IF(ABS(L33)&lt;=es0,Es*L33,SIGN(L33)*Rs))</f>
        <v>0</v>
      </c>
      <c r="N33" s="0" t="n">
        <f aca="false">M33*Сетка!G6*1000</f>
        <v>0</v>
      </c>
      <c r="O33" s="0" t="n">
        <f aca="false">N33*Сетка!F6</f>
        <v>-0</v>
      </c>
      <c r="P33" s="0" t="n">
        <f aca="false">N33*Сетка!E6</f>
        <v>-0</v>
      </c>
      <c r="R33" s="0" t="n">
        <f aca="false">($B$8-dk*$B$6)+$B$3*Сетка!F6+($B$4+dk)*Сетка!E6</f>
        <v>0.00166110216982241</v>
      </c>
      <c r="S33" s="0" t="n">
        <f aca="false">IF(Сетка!B6="бетон",IF(R33&gt;=0,0,IF(R33&gt;=-eb1,Ebr*R33,-Rb)),IF(ABS(R33)&lt;=es0,Es*R33,SIGN(R33)*Rs))</f>
        <v>0</v>
      </c>
      <c r="T33" s="0" t="n">
        <f aca="false">S33*Сетка!G6*1000</f>
        <v>0</v>
      </c>
      <c r="U33" s="0" t="n">
        <f aca="false">T33*Сетка!F6</f>
        <v>-0</v>
      </c>
      <c r="V33" s="0" t="n">
        <f aca="false">T33*Сетка!E6</f>
        <v>-0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$B$8+$B$3*Сетка!F7+$B$4*Сетка!E7</f>
        <v>0.00122851389365939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L34" s="0" t="n">
        <f aca="false">($B$8-dk*$B$7)+($B$3+dk)*Сетка!F7+$B$4*Сетка!E7</f>
        <v>0.00122376389365939</v>
      </c>
      <c r="M34" s="0" t="n">
        <f aca="false">IF(Сетка!B7="бетон",IF(L34&gt;=0,0,IF(L34&gt;=-eb1,Ebr*L34,-Rb)),IF(ABS(L34)&lt;=es0,Es*L34,SIGN(L34)*Rs))</f>
        <v>0</v>
      </c>
      <c r="N34" s="0" t="n">
        <f aca="false">M34*Сетка!G7*1000</f>
        <v>0</v>
      </c>
      <c r="O34" s="0" t="n">
        <f aca="false">N34*Сетка!F7</f>
        <v>-0</v>
      </c>
      <c r="P34" s="0" t="n">
        <f aca="false">N34*Сетка!E7</f>
        <v>0</v>
      </c>
      <c r="R34" s="0" t="n">
        <f aca="false">($B$8-dk*$B$6)+$B$3*Сетка!F7+($B$4+dk)*Сетка!E7</f>
        <v>0.00122726389365939</v>
      </c>
      <c r="S34" s="0" t="n">
        <f aca="false">IF(Сетка!B7="бетон",IF(R34&gt;=0,0,IF(R34&gt;=-eb1,Ebr*R34,-Rb)),IF(ABS(R34)&lt;=es0,Es*R34,SIGN(R34)*Rs))</f>
        <v>0</v>
      </c>
      <c r="T34" s="0" t="n">
        <f aca="false">S34*Сетка!G7*1000</f>
        <v>0</v>
      </c>
      <c r="U34" s="0" t="n">
        <f aca="false">T34*Сетка!F7</f>
        <v>-0</v>
      </c>
      <c r="V34" s="0" t="n">
        <f aca="false">T34*Сетка!E7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$B$8+$B$3*Сетка!F8+$B$4*Сетка!E8</f>
        <v>0.000794175617496367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L35" s="0" t="n">
        <f aca="false">($B$8-dk*$B$7)+($B$3+dk)*Сетка!F8+$B$4*Сетка!E8</f>
        <v>0.000789425617496367</v>
      </c>
      <c r="M35" s="0" t="n">
        <f aca="false">IF(Сетка!B8="бетон",IF(L35&gt;=0,0,IF(L35&gt;=-eb1,Ebr*L35,-Rb)),IF(ABS(L35)&lt;=es0,Es*L35,SIGN(L35)*Rs))</f>
        <v>0</v>
      </c>
      <c r="N35" s="0" t="n">
        <f aca="false">M35*Сетка!G8*1000</f>
        <v>0</v>
      </c>
      <c r="O35" s="0" t="n">
        <f aca="false">N35*Сетка!F8</f>
        <v>-0</v>
      </c>
      <c r="P35" s="0" t="n">
        <f aca="false">N35*Сетка!E8</f>
        <v>0</v>
      </c>
      <c r="R35" s="0" t="n">
        <f aca="false">($B$8-dk*$B$6)+$B$3*Сетка!F8+($B$4+dk)*Сетка!E8</f>
        <v>0.000793425617496367</v>
      </c>
      <c r="S35" s="0" t="n">
        <f aca="false">IF(Сетка!B8="бетон",IF(R35&gt;=0,0,IF(R35&gt;=-eb1,Ebr*R35,-Rb)),IF(ABS(R35)&lt;=es0,Es*R35,SIGN(R35)*Rs))</f>
        <v>0</v>
      </c>
      <c r="T35" s="0" t="n">
        <f aca="false">S35*Сетка!G8*1000</f>
        <v>0</v>
      </c>
      <c r="U35" s="0" t="n">
        <f aca="false">T35*Сетка!F8</f>
        <v>-0</v>
      </c>
      <c r="V35" s="0" t="n">
        <f aca="false">T35*Сетка!E8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$B$8+$B$3*Сетка!F9+$B$4*Сетка!E9</f>
        <v>0.000359837341333347</v>
      </c>
      <c r="G36" s="0" t="n">
        <f aca="false">IF(Сетка!B9="бетон",IF(F36&gt;=0,0,IF(F36&gt;=-eb1,Ebr*F36,-Rb)),IF(ABS(F36)&lt;=es0,Es*F36,SIGN(F36)*Rs))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L36" s="0" t="n">
        <f aca="false">($B$8-dk*$B$7)+($B$3+dk)*Сетка!F9+$B$4*Сетка!E9</f>
        <v>0.000355087341333347</v>
      </c>
      <c r="M36" s="0" t="n">
        <f aca="false">IF(Сетка!B9="бетон",IF(L36&gt;=0,0,IF(L36&gt;=-eb1,Ebr*L36,-Rb)),IF(ABS(L36)&lt;=es0,Es*L36,SIGN(L36)*Rs))</f>
        <v>0</v>
      </c>
      <c r="N36" s="0" t="n">
        <f aca="false">M36*Сетка!G9*1000</f>
        <v>0</v>
      </c>
      <c r="O36" s="0" t="n">
        <f aca="false">N36*Сетка!F9</f>
        <v>-0</v>
      </c>
      <c r="P36" s="0" t="n">
        <f aca="false">N36*Сетка!E9</f>
        <v>0</v>
      </c>
      <c r="R36" s="0" t="n">
        <f aca="false">($B$8-dk*$B$6)+$B$3*Сетка!F9+($B$4+dk)*Сетка!E9</f>
        <v>0.000359587341333347</v>
      </c>
      <c r="S36" s="0" t="n">
        <f aca="false">IF(Сетка!B9="бетон",IF(R36&gt;=0,0,IF(R36&gt;=-eb1,Ebr*R36,-Rb)),IF(ABS(R36)&lt;=es0,Es*R36,SIGN(R36)*Rs))</f>
        <v>0</v>
      </c>
      <c r="T36" s="0" t="n">
        <f aca="false">S36*Сетка!G9*1000</f>
        <v>0</v>
      </c>
      <c r="U36" s="0" t="n">
        <f aca="false">T36*Сетка!F9</f>
        <v>-0</v>
      </c>
      <c r="V36" s="0" t="n">
        <f aca="false">T36*Сетка!E9</f>
        <v>0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$B$8+$B$3*Сетка!F10+$B$4*Сетка!E10</f>
        <v>0.00214808996391141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L37" s="0" t="n">
        <f aca="false">($B$8-dk*$B$7)+($B$3+dk)*Сетка!F10+$B$4*Сетка!E10</f>
        <v>0.00214383996391141</v>
      </c>
      <c r="M37" s="0" t="n">
        <f aca="false">IF(Сетка!B10="бетон",IF(L37&gt;=0,0,IF(L37&gt;=-eb1,Ebr*L37,-Rb)),IF(ABS(L37)&lt;=es0,Es*L37,SIGN(L37)*Rs))</f>
        <v>0</v>
      </c>
      <c r="N37" s="0" t="n">
        <f aca="false">M37*Сетка!G10*1000</f>
        <v>0</v>
      </c>
      <c r="O37" s="0" t="n">
        <f aca="false">N37*Сетка!F10</f>
        <v>-0</v>
      </c>
      <c r="P37" s="0" t="n">
        <f aca="false">N37*Сетка!E10</f>
        <v>-0</v>
      </c>
      <c r="R37" s="0" t="n">
        <f aca="false">($B$8-dk*$B$6)+$B$3*Сетка!F10+($B$4+dk)*Сетка!E10</f>
        <v>0.00214533996391141</v>
      </c>
      <c r="S37" s="0" t="n">
        <f aca="false">IF(Сетка!B10="бетон",IF(R37&gt;=0,0,IF(R37&gt;=-eb1,Ebr*R37,-Rb)),IF(ABS(R37)&lt;=es0,Es*R37,SIGN(R37)*Rs))</f>
        <v>0</v>
      </c>
      <c r="T37" s="0" t="n">
        <f aca="false">S37*Сетка!G10*1000</f>
        <v>0</v>
      </c>
      <c r="U37" s="0" t="n">
        <f aca="false">T37*Сетка!F10</f>
        <v>-0</v>
      </c>
      <c r="V37" s="0" t="n">
        <f aca="false">T37*Сетка!E10</f>
        <v>-0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$B$8+$B$3*Сетка!F11+$B$4*Сетка!E11</f>
        <v>0.00171375168774839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L38" s="0" t="n">
        <f aca="false">($B$8-dk*$B$7)+($B$3+dk)*Сетка!F11+$B$4*Сетка!E11</f>
        <v>0.00170950168774839</v>
      </c>
      <c r="M38" s="0" t="n">
        <f aca="false">IF(Сетка!B11="бетон",IF(L38&gt;=0,0,IF(L38&gt;=-eb1,Ebr*L38,-Rb)),IF(ABS(L38)&lt;=es0,Es*L38,SIGN(L38)*Rs))</f>
        <v>0</v>
      </c>
      <c r="N38" s="0" t="n">
        <f aca="false">M38*Сетка!G11*1000</f>
        <v>0</v>
      </c>
      <c r="O38" s="0" t="n">
        <f aca="false">N38*Сетка!F11</f>
        <v>-0</v>
      </c>
      <c r="P38" s="0" t="n">
        <f aca="false">N38*Сетка!E11</f>
        <v>-0</v>
      </c>
      <c r="R38" s="0" t="n">
        <f aca="false">($B$8-dk*$B$6)+$B$3*Сетка!F11+($B$4+dk)*Сетка!E11</f>
        <v>0.00171150168774839</v>
      </c>
      <c r="S38" s="0" t="n">
        <f aca="false">IF(Сетка!B11="бетон",IF(R38&gt;=0,0,IF(R38&gt;=-eb1,Ebr*R38,-Rb)),IF(ABS(R38)&lt;=es0,Es*R38,SIGN(R38)*Rs))</f>
        <v>0</v>
      </c>
      <c r="T38" s="0" t="n">
        <f aca="false">S38*Сетка!G11*1000</f>
        <v>0</v>
      </c>
      <c r="U38" s="0" t="n">
        <f aca="false">T38*Сетка!F11</f>
        <v>-0</v>
      </c>
      <c r="V38" s="0" t="n">
        <f aca="false">T38*Сетка!E11</f>
        <v>-0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$B$8+$B$3*Сетка!F12+$B$4*Сетка!E12</f>
        <v>0.00127941341158537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L39" s="0" t="n">
        <f aca="false">($B$8-dk*$B$7)+($B$3+dk)*Сетка!F12+$B$4*Сетка!E12</f>
        <v>0.00127516341158537</v>
      </c>
      <c r="M39" s="0" t="n">
        <f aca="false">IF(Сетка!B12="бетон",IF(L39&gt;=0,0,IF(L39&gt;=-eb1,Ebr*L39,-Rb)),IF(ABS(L39)&lt;=es0,Es*L39,SIGN(L39)*Rs))</f>
        <v>0</v>
      </c>
      <c r="N39" s="0" t="n">
        <f aca="false">M39*Сетка!G12*1000</f>
        <v>0</v>
      </c>
      <c r="O39" s="0" t="n">
        <f aca="false">N39*Сетка!F12</f>
        <v>-0</v>
      </c>
      <c r="P39" s="0" t="n">
        <f aca="false">N39*Сетка!E12</f>
        <v>-0</v>
      </c>
      <c r="R39" s="0" t="n">
        <f aca="false">($B$8-dk*$B$6)+$B$3*Сетка!F12+($B$4+dk)*Сетка!E12</f>
        <v>0.00127766341158537</v>
      </c>
      <c r="S39" s="0" t="n">
        <f aca="false">IF(Сетка!B12="бетон",IF(R39&gt;=0,0,IF(R39&gt;=-eb1,Ebr*R39,-Rb)),IF(ABS(R39)&lt;=es0,Es*R39,SIGN(R39)*Rs))</f>
        <v>0</v>
      </c>
      <c r="T39" s="0" t="n">
        <f aca="false">S39*Сетка!G12*1000</f>
        <v>0</v>
      </c>
      <c r="U39" s="0" t="n">
        <f aca="false">T39*Сетка!F12</f>
        <v>-0</v>
      </c>
      <c r="V39" s="0" t="n">
        <f aca="false">T39*Сетка!E12</f>
        <v>-0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$B$8+$B$3*Сетка!F13+$B$4*Сетка!E13</f>
        <v>0.000845075135422351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L40" s="0" t="n">
        <f aca="false">($B$8-dk*$B$7)+($B$3+dk)*Сетка!F13+$B$4*Сетка!E13</f>
        <v>0.000840825135422351</v>
      </c>
      <c r="M40" s="0" t="n">
        <f aca="false">IF(Сетка!B13="бетон",IF(L40&gt;=0,0,IF(L40&gt;=-eb1,Ebr*L40,-Rb)),IF(ABS(L40)&lt;=es0,Es*L40,SIGN(L40)*Rs))</f>
        <v>0</v>
      </c>
      <c r="N40" s="0" t="n">
        <f aca="false">M40*Сетка!G13*1000</f>
        <v>0</v>
      </c>
      <c r="O40" s="0" t="n">
        <f aca="false">N40*Сетка!F13</f>
        <v>-0</v>
      </c>
      <c r="P40" s="0" t="n">
        <f aca="false">N40*Сетка!E13</f>
        <v>0</v>
      </c>
      <c r="R40" s="0" t="n">
        <f aca="false">($B$8-dk*$B$6)+$B$3*Сетка!F13+($B$4+dk)*Сетка!E13</f>
        <v>0.000843825135422351</v>
      </c>
      <c r="S40" s="0" t="n">
        <f aca="false">IF(Сетка!B13="бетон",IF(R40&gt;=0,0,IF(R40&gt;=-eb1,Ebr*R40,-Rb)),IF(ABS(R40)&lt;=es0,Es*R40,SIGN(R40)*Rs))</f>
        <v>0</v>
      </c>
      <c r="T40" s="0" t="n">
        <f aca="false">S40*Сетка!G13*1000</f>
        <v>0</v>
      </c>
      <c r="U40" s="0" t="n">
        <f aca="false">T40*Сетка!F13</f>
        <v>-0</v>
      </c>
      <c r="V40" s="0" t="n">
        <f aca="false">T40*Сетка!E13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$B$8+$B$3*Сетка!F14+$B$4*Сетка!E14</f>
        <v>0.000410736859259331</v>
      </c>
      <c r="G41" s="0" t="n">
        <f aca="false">IF(Сетка!B14="бетон",IF(F41&gt;=0,0,IF(F41&gt;=-eb1,Ebr*F41,-Rb)),IF(ABS(F41)&lt;=es0,Es*F41,SIGN(F41)*Rs))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L41" s="0" t="n">
        <f aca="false">($B$8-dk*$B$7)+($B$3+dk)*Сетка!F14+$B$4*Сетка!E14</f>
        <v>0.000406486859259331</v>
      </c>
      <c r="M41" s="0" t="n">
        <f aca="false">IF(Сетка!B14="бетон",IF(L41&gt;=0,0,IF(L41&gt;=-eb1,Ebr*L41,-Rb)),IF(ABS(L41)&lt;=es0,Es*L41,SIGN(L41)*Rs))</f>
        <v>0</v>
      </c>
      <c r="N41" s="0" t="n">
        <f aca="false">M41*Сетка!G14*1000</f>
        <v>0</v>
      </c>
      <c r="O41" s="0" t="n">
        <f aca="false">N41*Сетка!F14</f>
        <v>-0</v>
      </c>
      <c r="P41" s="0" t="n">
        <f aca="false">N41*Сетка!E14</f>
        <v>0</v>
      </c>
      <c r="R41" s="0" t="n">
        <f aca="false">($B$8-dk*$B$6)+$B$3*Сетка!F14+($B$4+dk)*Сетка!E14</f>
        <v>0.000409986859259331</v>
      </c>
      <c r="S41" s="0" t="n">
        <f aca="false">IF(Сетка!B14="бетон",IF(R41&gt;=0,0,IF(R41&gt;=-eb1,Ebr*R41,-Rb)),IF(ABS(R41)&lt;=es0,Es*R41,SIGN(R41)*Rs))</f>
        <v>0</v>
      </c>
      <c r="T41" s="0" t="n">
        <f aca="false">S41*Сетка!G14*1000</f>
        <v>0</v>
      </c>
      <c r="U41" s="0" t="n">
        <f aca="false">T41*Сетка!F14</f>
        <v>-0</v>
      </c>
      <c r="V41" s="0" t="n">
        <f aca="false">T41*Сетка!E14</f>
        <v>0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$B$8+$B$3*Сетка!F15+$B$4*Сетка!E15</f>
        <v>-2.36014169036883E-005</v>
      </c>
      <c r="G42" s="0" t="n">
        <f aca="false">IF(Сетка!B15="бетон",IF(F42&gt;=0,0,IF(F42&gt;=-eb1,Ebr*F42,-Rb)),IF(ABS(F42)&lt;=es0,Es*F42,SIGN(F42)*Rs))</f>
        <v>-0.228147030068987</v>
      </c>
      <c r="H42" s="0" t="n">
        <f aca="false">G42*Сетка!G15*1000</f>
        <v>-0.570367575172466</v>
      </c>
      <c r="I42" s="0" t="n">
        <f aca="false">H42*Сетка!F15</f>
        <v>0.0998143256551816</v>
      </c>
      <c r="J42" s="0" t="n">
        <f aca="false">H42*Сетка!E15</f>
        <v>-0.0712959468965583</v>
      </c>
      <c r="L42" s="0" t="n">
        <f aca="false">($B$8-dk*$B$7)+($B$3+dk)*Сетка!F15+$B$4*Сетка!E15</f>
        <v>-2.78514169036884E-005</v>
      </c>
      <c r="M42" s="0" t="n">
        <f aca="false">IF(Сетка!B15="бетон",IF(L42&gt;=0,0,IF(L42&gt;=-eb1,Ebr*L42,-Rb)),IF(ABS(L42)&lt;=es0,Es*L42,SIGN(L42)*Rs))</f>
        <v>-0.269230363402321</v>
      </c>
      <c r="N42" s="0" t="n">
        <f aca="false">M42*Сетка!G15*1000</f>
        <v>-0.673075908505803</v>
      </c>
      <c r="O42" s="0" t="n">
        <f aca="false">N42*Сетка!F15</f>
        <v>0.117788283988515</v>
      </c>
      <c r="P42" s="0" t="n">
        <f aca="false">N42*Сетка!E15</f>
        <v>-0.0841344885632253</v>
      </c>
      <c r="R42" s="0" t="n">
        <f aca="false">($B$8-dk*$B$6)+$B$3*Сетка!F15+($B$4+dk)*Сетка!E15</f>
        <v>-2.38514169036883E-005</v>
      </c>
      <c r="S42" s="0" t="n">
        <f aca="false">IF(Сетка!B15="бетон",IF(R42&gt;=0,0,IF(R42&gt;=-eb1,Ebr*R42,-Rb)),IF(ABS(R42)&lt;=es0,Es*R42,SIGN(R42)*Rs))</f>
        <v>-0.230563696735654</v>
      </c>
      <c r="T42" s="0" t="n">
        <f aca="false">S42*Сетка!G15*1000</f>
        <v>-0.576409241839134</v>
      </c>
      <c r="U42" s="0" t="n">
        <f aca="false">T42*Сетка!F15</f>
        <v>0.100871617321848</v>
      </c>
      <c r="V42" s="0" t="n">
        <f aca="false">T42*Сетка!E15</f>
        <v>-0.0720511552298917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$B$8+$B$3*Сетка!F16+$B$4*Сетка!E16</f>
        <v>0.00176465120567437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L43" s="0" t="n">
        <f aca="false">($B$8-dk*$B$7)+($B$3+dk)*Сетка!F16+$B$4*Сетка!E16</f>
        <v>0.00176090120567437</v>
      </c>
      <c r="M43" s="0" t="n">
        <f aca="false">IF(Сетка!B16="бетон",IF(L43&gt;=0,0,IF(L43&gt;=-eb1,Ebr*L43,-Rb)),IF(ABS(L43)&lt;=es0,Es*L43,SIGN(L43)*Rs))</f>
        <v>0</v>
      </c>
      <c r="N43" s="0" t="n">
        <f aca="false">M43*Сетка!G16*1000</f>
        <v>0</v>
      </c>
      <c r="O43" s="0" t="n">
        <f aca="false">N43*Сетка!F16</f>
        <v>-0</v>
      </c>
      <c r="P43" s="0" t="n">
        <f aca="false">N43*Сетка!E16</f>
        <v>-0</v>
      </c>
      <c r="R43" s="0" t="n">
        <f aca="false">($B$8-dk*$B$6)+$B$3*Сетка!F16+($B$4+dk)*Сетка!E16</f>
        <v>0.00176190120567437</v>
      </c>
      <c r="S43" s="0" t="n">
        <f aca="false">IF(Сетка!B16="бетон",IF(R43&gt;=0,0,IF(R43&gt;=-eb1,Ebr*R43,-Rb)),IF(ABS(R43)&lt;=es0,Es*R43,SIGN(R43)*Rs))</f>
        <v>0</v>
      </c>
      <c r="T43" s="0" t="n">
        <f aca="false">S43*Сетка!G16*1000</f>
        <v>0</v>
      </c>
      <c r="U43" s="0" t="n">
        <f aca="false">T43*Сетка!F16</f>
        <v>-0</v>
      </c>
      <c r="V43" s="0" t="n">
        <f aca="false">T43*Сетка!E16</f>
        <v>-0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$B$8+$B$3*Сетка!F17+$B$4*Сетка!E17</f>
        <v>0.00133031292951135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L44" s="0" t="n">
        <f aca="false">($B$8-dk*$B$7)+($B$3+dk)*Сетка!F17+$B$4*Сетка!E17</f>
        <v>0.00132656292951136</v>
      </c>
      <c r="M44" s="0" t="n">
        <f aca="false">IF(Сетка!B17="бетон",IF(L44&gt;=0,0,IF(L44&gt;=-eb1,Ebr*L44,-Rb)),IF(ABS(L44)&lt;=es0,Es*L44,SIGN(L44)*Rs))</f>
        <v>0</v>
      </c>
      <c r="N44" s="0" t="n">
        <f aca="false">M44*Сетка!G17*1000</f>
        <v>0</v>
      </c>
      <c r="O44" s="0" t="n">
        <f aca="false">N44*Сетка!F17</f>
        <v>-0</v>
      </c>
      <c r="P44" s="0" t="n">
        <f aca="false">N44*Сетка!E17</f>
        <v>-0</v>
      </c>
      <c r="R44" s="0" t="n">
        <f aca="false">($B$8-dk*$B$6)+$B$3*Сетка!F17+($B$4+dk)*Сетка!E17</f>
        <v>0.00132806292951136</v>
      </c>
      <c r="S44" s="0" t="n">
        <f aca="false">IF(Сетка!B17="бетон",IF(R44&gt;=0,0,IF(R44&gt;=-eb1,Ebr*R44,-Rb)),IF(ABS(R44)&lt;=es0,Es*R44,SIGN(R44)*Rs))</f>
        <v>0</v>
      </c>
      <c r="T44" s="0" t="n">
        <f aca="false">S44*Сетка!G17*1000</f>
        <v>0</v>
      </c>
      <c r="U44" s="0" t="n">
        <f aca="false">T44*Сетка!F17</f>
        <v>-0</v>
      </c>
      <c r="V44" s="0" t="n">
        <f aca="false">T44*Сетка!E17</f>
        <v>-0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$B$8+$B$3*Сетка!F18+$B$4*Сетка!E18</f>
        <v>0.000895974653348335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L45" s="0" t="n">
        <f aca="false">($B$8-dk*$B$7)+($B$3+dk)*Сетка!F18+$B$4*Сетка!E18</f>
        <v>0.000892224653348335</v>
      </c>
      <c r="M45" s="0" t="n">
        <f aca="false">IF(Сетка!B18="бетон",IF(L45&gt;=0,0,IF(L45&gt;=-eb1,Ebr*L45,-Rb)),IF(ABS(L45)&lt;=es0,Es*L45,SIGN(L45)*Rs))</f>
        <v>0</v>
      </c>
      <c r="N45" s="0" t="n">
        <f aca="false">M45*Сетка!G18*1000</f>
        <v>0</v>
      </c>
      <c r="O45" s="0" t="n">
        <f aca="false">N45*Сетка!F18</f>
        <v>-0</v>
      </c>
      <c r="P45" s="0" t="n">
        <f aca="false">N45*Сетка!E18</f>
        <v>-0</v>
      </c>
      <c r="R45" s="0" t="n">
        <f aca="false">($B$8-dk*$B$6)+$B$3*Сетка!F18+($B$4+dk)*Сетка!E18</f>
        <v>0.000894224653348335</v>
      </c>
      <c r="S45" s="0" t="n">
        <f aca="false">IF(Сетка!B18="бетон",IF(R45&gt;=0,0,IF(R45&gt;=-eb1,Ebr*R45,-Rb)),IF(ABS(R45)&lt;=es0,Es*R45,SIGN(R45)*Rs))</f>
        <v>0</v>
      </c>
      <c r="T45" s="0" t="n">
        <f aca="false">S45*Сетка!G18*1000</f>
        <v>0</v>
      </c>
      <c r="U45" s="0" t="n">
        <f aca="false">T45*Сетка!F18</f>
        <v>-0</v>
      </c>
      <c r="V45" s="0" t="n">
        <f aca="false">T45*Сетка!E18</f>
        <v>-0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$B$8+$B$3*Сетка!F19+$B$4*Сетка!E19</f>
        <v>0.000461636377185316</v>
      </c>
      <c r="G46" s="0" t="n">
        <f aca="false">IF(Сетка!B19="бетон",IF(F46&gt;=0,0,IF(F46&gt;=-eb1,Ebr*F46,-Rb)),IF(ABS(F46)&lt;=es0,Es*F46,SIGN(F46)*Rs))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L46" s="0" t="n">
        <f aca="false">($B$8-dk*$B$7)+($B$3+dk)*Сетка!F19+$B$4*Сетка!E19</f>
        <v>0.000457886377185316</v>
      </c>
      <c r="M46" s="0" t="n">
        <f aca="false">IF(Сетка!B19="бетон",IF(L46&gt;=0,0,IF(L46&gt;=-eb1,Ebr*L46,-Rb)),IF(ABS(L46)&lt;=es0,Es*L46,SIGN(L46)*Rs))</f>
        <v>0</v>
      </c>
      <c r="N46" s="0" t="n">
        <f aca="false">M46*Сетка!G19*1000</f>
        <v>0</v>
      </c>
      <c r="O46" s="0" t="n">
        <f aca="false">N46*Сетка!F19</f>
        <v>-0</v>
      </c>
      <c r="P46" s="0" t="n">
        <f aca="false">N46*Сетка!E19</f>
        <v>0</v>
      </c>
      <c r="R46" s="0" t="n">
        <f aca="false">($B$8-dk*$B$6)+$B$3*Сетка!F19+($B$4+dk)*Сетка!E19</f>
        <v>0.000460386377185316</v>
      </c>
      <c r="S46" s="0" t="n">
        <f aca="false">IF(Сетка!B19="бетон",IF(R46&gt;=0,0,IF(R46&gt;=-eb1,Ebr*R46,-Rb)),IF(ABS(R46)&lt;=es0,Es*R46,SIGN(R46)*Rs))</f>
        <v>0</v>
      </c>
      <c r="T46" s="0" t="n">
        <f aca="false">S46*Сетка!G19*1000</f>
        <v>0</v>
      </c>
      <c r="U46" s="0" t="n">
        <f aca="false">T46*Сетка!F19</f>
        <v>-0</v>
      </c>
      <c r="V46" s="0" t="n">
        <f aca="false">T46*Сетка!E19</f>
        <v>0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$B$8+$B$3*Сетка!F20+$B$4*Сетка!E20</f>
        <v>2.72981010222959E-005</v>
      </c>
      <c r="G47" s="0" t="n">
        <f aca="false">IF(Сетка!B20="бетон",IF(F47&gt;=0,0,IF(F47&gt;=-eb1,Ebr*F47,-Rb)),IF(ABS(F47)&lt;=es0,Es*F47,SIGN(F47)*Rs))</f>
        <v>0</v>
      </c>
      <c r="H47" s="0" t="n">
        <f aca="false">G47*Сетка!G20*1000</f>
        <v>0</v>
      </c>
      <c r="I47" s="0" t="n">
        <f aca="false">H47*Сетка!F20</f>
        <v>-0</v>
      </c>
      <c r="J47" s="0" t="n">
        <f aca="false">H47*Сетка!E20</f>
        <v>0</v>
      </c>
      <c r="L47" s="0" t="n">
        <f aca="false">($B$8-dk*$B$7)+($B$3+dk)*Сетка!F20+$B$4*Сетка!E20</f>
        <v>2.3548101022296E-005</v>
      </c>
      <c r="M47" s="0" t="n">
        <f aca="false">IF(Сетка!B20="бетон",IF(L47&gt;=0,0,IF(L47&gt;=-eb1,Ebr*L47,-Rb)),IF(ABS(L47)&lt;=es0,Es*L47,SIGN(L47)*Rs))</f>
        <v>0</v>
      </c>
      <c r="N47" s="0" t="n">
        <f aca="false">M47*Сетка!G20*1000</f>
        <v>0</v>
      </c>
      <c r="O47" s="0" t="n">
        <f aca="false">N47*Сетка!F20</f>
        <v>-0</v>
      </c>
      <c r="P47" s="0" t="n">
        <f aca="false">N47*Сетка!E20</f>
        <v>0</v>
      </c>
      <c r="R47" s="0" t="n">
        <f aca="false">($B$8-dk*$B$6)+$B$3*Сетка!F20+($B$4+dk)*Сетка!E20</f>
        <v>2.65481010222958E-005</v>
      </c>
      <c r="S47" s="0" t="n">
        <f aca="false">IF(Сетка!B20="бетон",IF(R47&gt;=0,0,IF(R47&gt;=-eb1,Ebr*R47,-Rb)),IF(ABS(R47)&lt;=es0,Es*R47,SIGN(R47)*Rs))</f>
        <v>0</v>
      </c>
      <c r="T47" s="0" t="n">
        <f aca="false">S47*Сетка!G20*1000</f>
        <v>0</v>
      </c>
      <c r="U47" s="0" t="n">
        <f aca="false">T47*Сетка!F20</f>
        <v>-0</v>
      </c>
      <c r="V47" s="0" t="n">
        <f aca="false">T47*Сетка!E20</f>
        <v>0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$B$8+$B$3*Сетка!F21+$B$4*Сетка!E21</f>
        <v>-0.000407040175140724</v>
      </c>
      <c r="G48" s="0" t="n">
        <f aca="false">IF(Сетка!B21="бетон",IF(F48&gt;=0,0,IF(F48&gt;=-eb1,Ebr*F48,-Rb)),IF(ABS(F48)&lt;=es0,Es*F48,SIGN(F48)*Rs))</f>
        <v>-3.934721693027</v>
      </c>
      <c r="H48" s="0" t="n">
        <f aca="false">G48*Сетка!G21*1000</f>
        <v>-9.83680423256749</v>
      </c>
      <c r="I48" s="0" t="n">
        <f aca="false">H48*Сетка!F21</f>
        <v>1.22960052907094</v>
      </c>
      <c r="J48" s="0" t="n">
        <f aca="false">H48*Сетка!E21</f>
        <v>-1.22960052907094</v>
      </c>
      <c r="L48" s="0" t="n">
        <f aca="false">($B$8-dk*$B$7)+($B$3+dk)*Сетка!F21+$B$4*Сетка!E21</f>
        <v>-0.000410790175140724</v>
      </c>
      <c r="M48" s="0" t="n">
        <f aca="false">IF(Сетка!B21="бетон",IF(L48&gt;=0,0,IF(L48&gt;=-eb1,Ebr*L48,-Rb)),IF(ABS(L48)&lt;=es0,Es*L48,SIGN(L48)*Rs))</f>
        <v>-3.970971693027</v>
      </c>
      <c r="N48" s="0" t="n">
        <f aca="false">M48*Сетка!G21*1000</f>
        <v>-9.92742923256749</v>
      </c>
      <c r="O48" s="0" t="n">
        <f aca="false">N48*Сетка!F21</f>
        <v>1.24092865407094</v>
      </c>
      <c r="P48" s="0" t="n">
        <f aca="false">N48*Сетка!E21</f>
        <v>-1.24092865407094</v>
      </c>
      <c r="R48" s="0" t="n">
        <f aca="false">($B$8-dk*$B$6)+$B$3*Сетка!F21+($B$4+dk)*Сетка!E21</f>
        <v>-0.000407290175140724</v>
      </c>
      <c r="S48" s="0" t="n">
        <f aca="false">IF(Сетка!B21="бетон",IF(R48&gt;=0,0,IF(R48&gt;=-eb1,Ebr*R48,-Rb)),IF(ABS(R48)&lt;=es0,Es*R48,SIGN(R48)*Rs))</f>
        <v>-3.93713835969366</v>
      </c>
      <c r="T48" s="0" t="n">
        <f aca="false">S48*Сетка!G21*1000</f>
        <v>-9.84284589923416</v>
      </c>
      <c r="U48" s="0" t="n">
        <f aca="false">T48*Сетка!F21</f>
        <v>1.23035573740427</v>
      </c>
      <c r="V48" s="0" t="n">
        <f aca="false">T48*Сетка!E21</f>
        <v>-1.23035573740427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$B$8+$B$3*Сетка!F22+$B$4*Сетка!E22</f>
        <v>0.00138121244743734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L49" s="0" t="n">
        <f aca="false">($B$8-dk*$B$7)+($B$3+dk)*Сетка!F22+$B$4*Сетка!E22</f>
        <v>0.00137796244743734</v>
      </c>
      <c r="M49" s="0" t="n">
        <f aca="false">IF(Сетка!B22="бетон",IF(L49&gt;=0,0,IF(L49&gt;=-eb1,Ebr*L49,-Rb)),IF(ABS(L49)&lt;=es0,Es*L49,SIGN(L49)*Rs))</f>
        <v>0</v>
      </c>
      <c r="N49" s="0" t="n">
        <f aca="false">M49*Сетка!G22*1000</f>
        <v>0</v>
      </c>
      <c r="O49" s="0" t="n">
        <f aca="false">N49*Сетка!F22</f>
        <v>-0</v>
      </c>
      <c r="P49" s="0" t="n">
        <f aca="false">N49*Сетка!E22</f>
        <v>-0</v>
      </c>
      <c r="R49" s="0" t="n">
        <f aca="false">($B$8-dk*$B$6)+$B$3*Сетка!F22+($B$4+dk)*Сетка!E22</f>
        <v>0.00137846244743734</v>
      </c>
      <c r="S49" s="0" t="n">
        <f aca="false">IF(Сетка!B22="бетон",IF(R49&gt;=0,0,IF(R49&gt;=-eb1,Ebr*R49,-Rb)),IF(ABS(R49)&lt;=es0,Es*R49,SIGN(R49)*Rs))</f>
        <v>0</v>
      </c>
      <c r="T49" s="0" t="n">
        <f aca="false">S49*Сетка!G22*1000</f>
        <v>0</v>
      </c>
      <c r="U49" s="0" t="n">
        <f aca="false">T49*Сетка!F22</f>
        <v>-0</v>
      </c>
      <c r="V49" s="0" t="n">
        <f aca="false">T49*Сетка!E22</f>
        <v>-0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$B$8+$B$3*Сетка!F23+$B$4*Сетка!E23</f>
        <v>0.000946874171274319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L50" s="0" t="n">
        <f aca="false">($B$8-dk*$B$7)+($B$3+dk)*Сетка!F23+$B$4*Сетка!E23</f>
        <v>0.000943624171274319</v>
      </c>
      <c r="M50" s="0" t="n">
        <f aca="false">IF(Сетка!B23="бетон",IF(L50&gt;=0,0,IF(L50&gt;=-eb1,Ebr*L50,-Rb)),IF(ABS(L50)&lt;=es0,Es*L50,SIGN(L50)*Rs))</f>
        <v>0</v>
      </c>
      <c r="N50" s="0" t="n">
        <f aca="false">M50*Сетка!G23*1000</f>
        <v>0</v>
      </c>
      <c r="O50" s="0" t="n">
        <f aca="false">N50*Сетка!F23</f>
        <v>-0</v>
      </c>
      <c r="P50" s="0" t="n">
        <f aca="false">N50*Сетка!E23</f>
        <v>-0</v>
      </c>
      <c r="R50" s="0" t="n">
        <f aca="false">($B$8-dk*$B$6)+$B$3*Сетка!F23+($B$4+dk)*Сетка!E23</f>
        <v>0.000944624171274319</v>
      </c>
      <c r="S50" s="0" t="n">
        <f aca="false">IF(Сетка!B23="бетон",IF(R50&gt;=0,0,IF(R50&gt;=-eb1,Ebr*R50,-Rb)),IF(ABS(R50)&lt;=es0,Es*R50,SIGN(R50)*Rs))</f>
        <v>0</v>
      </c>
      <c r="T50" s="0" t="n">
        <f aca="false">S50*Сетка!G23*1000</f>
        <v>0</v>
      </c>
      <c r="U50" s="0" t="n">
        <f aca="false">T50*Сетка!F23</f>
        <v>-0</v>
      </c>
      <c r="V50" s="0" t="n">
        <f aca="false">T50*Сетка!E23</f>
        <v>-0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$B$8+$B$3*Сетка!F24+$B$4*Сетка!E24</f>
        <v>0.0005125358951113</v>
      </c>
      <c r="G51" s="0" t="n">
        <f aca="false">IF(Сетка!B24="бетон",IF(F51&gt;=0,0,IF(F51&gt;=-eb1,Ebr*F51,-Rb)),IF(ABS(F51)&lt;=es0,Es*F51,SIGN(F51)*Rs))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L51" s="0" t="n">
        <f aca="false">($B$8-dk*$B$7)+($B$3+dk)*Сетка!F24+$B$4*Сетка!E24</f>
        <v>0.0005092858951113</v>
      </c>
      <c r="M51" s="0" t="n">
        <f aca="false">IF(Сетка!B24="бетон",IF(L51&gt;=0,0,IF(L51&gt;=-eb1,Ebr*L51,-Rb)),IF(ABS(L51)&lt;=es0,Es*L51,SIGN(L51)*Rs))</f>
        <v>0</v>
      </c>
      <c r="N51" s="0" t="n">
        <f aca="false">M51*Сетка!G24*1000</f>
        <v>0</v>
      </c>
      <c r="O51" s="0" t="n">
        <f aca="false">N51*Сетка!F24</f>
        <v>-0</v>
      </c>
      <c r="P51" s="0" t="n">
        <f aca="false">N51*Сетка!E24</f>
        <v>-0</v>
      </c>
      <c r="R51" s="0" t="n">
        <f aca="false">($B$8-dk*$B$6)+$B$3*Сетка!F24+($B$4+dk)*Сетка!E24</f>
        <v>0.0005107858951113</v>
      </c>
      <c r="S51" s="0" t="n">
        <f aca="false">IF(Сетка!B24="бетон",IF(R51&gt;=0,0,IF(R51&gt;=-eb1,Ebr*R51,-Rb)),IF(ABS(R51)&lt;=es0,Es*R51,SIGN(R51)*Rs))</f>
        <v>0</v>
      </c>
      <c r="T51" s="0" t="n">
        <f aca="false">S51*Сетка!G24*1000</f>
        <v>0</v>
      </c>
      <c r="U51" s="0" t="n">
        <f aca="false">T51*Сетка!F24</f>
        <v>-0</v>
      </c>
      <c r="V51" s="0" t="n">
        <f aca="false">T51*Сетка!E24</f>
        <v>-0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$B$8+$B$3*Сетка!F25+$B$4*Сетка!E25</f>
        <v>7.81976189482799E-005</v>
      </c>
      <c r="G52" s="0" t="n">
        <f aca="false">IF(Сетка!B25="бетон",IF(F52&gt;=0,0,IF(F52&gt;=-eb1,Ebr*F52,-Rb)),IF(ABS(F52)&lt;=es0,Es*F52,SIGN(F52)*Rs))</f>
        <v>0</v>
      </c>
      <c r="H52" s="0" t="n">
        <f aca="false">G52*Сетка!G25*1000</f>
        <v>0</v>
      </c>
      <c r="I52" s="0" t="n">
        <f aca="false">H52*Сетка!F25</f>
        <v>-0</v>
      </c>
      <c r="J52" s="0" t="n">
        <f aca="false">H52*Сетка!E25</f>
        <v>0</v>
      </c>
      <c r="L52" s="0" t="n">
        <f aca="false">($B$8-dk*$B$7)+($B$3+dk)*Сетка!F25+$B$4*Сетка!E25</f>
        <v>7.49476189482799E-005</v>
      </c>
      <c r="M52" s="0" t="n">
        <f aca="false">IF(Сетка!B25="бетон",IF(L52&gt;=0,0,IF(L52&gt;=-eb1,Ebr*L52,-Rb)),IF(ABS(L52)&lt;=es0,Es*L52,SIGN(L52)*Rs))</f>
        <v>0</v>
      </c>
      <c r="N52" s="0" t="n">
        <f aca="false">M52*Сетка!G25*1000</f>
        <v>0</v>
      </c>
      <c r="O52" s="0" t="n">
        <f aca="false">N52*Сетка!F25</f>
        <v>-0</v>
      </c>
      <c r="P52" s="0" t="n">
        <f aca="false">N52*Сетка!E25</f>
        <v>0</v>
      </c>
      <c r="R52" s="0" t="n">
        <f aca="false">($B$8-dk*$B$6)+$B$3*Сетка!F25+($B$4+dk)*Сетка!E25</f>
        <v>7.69476189482799E-005</v>
      </c>
      <c r="S52" s="0" t="n">
        <f aca="false">IF(Сетка!B25="бетон",IF(R52&gt;=0,0,IF(R52&gt;=-eb1,Ebr*R52,-Rb)),IF(ABS(R52)&lt;=es0,Es*R52,SIGN(R52)*Rs))</f>
        <v>0</v>
      </c>
      <c r="T52" s="0" t="n">
        <f aca="false">S52*Сетка!G25*1000</f>
        <v>0</v>
      </c>
      <c r="U52" s="0" t="n">
        <f aca="false">T52*Сетка!F25</f>
        <v>-0</v>
      </c>
      <c r="V52" s="0" t="n">
        <f aca="false">T52*Сетка!E25</f>
        <v>0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$B$8+$B$3*Сетка!F26+$B$4*Сетка!E26</f>
        <v>-0.00035614065721474</v>
      </c>
      <c r="G53" s="0" t="n">
        <f aca="false">IF(Сетка!B26="бетон",IF(F53&gt;=0,0,IF(F53&gt;=-eb1,Ebr*F53,-Rb)),IF(ABS(F53)&lt;=es0,Es*F53,SIGN(F53)*Rs))</f>
        <v>-3.44269301974248</v>
      </c>
      <c r="H53" s="0" t="n">
        <f aca="false">G53*Сетка!G26*1000</f>
        <v>-8.60673254935621</v>
      </c>
      <c r="I53" s="0" t="n">
        <f aca="false">H53*Сетка!F26</f>
        <v>0.645504941201715</v>
      </c>
      <c r="J53" s="0" t="n">
        <f aca="false">H53*Сетка!E26</f>
        <v>-0.645504941201715</v>
      </c>
      <c r="L53" s="0" t="n">
        <f aca="false">($B$8-dk*$B$7)+($B$3+dk)*Сетка!F26+$B$4*Сетка!E26</f>
        <v>-0.00035939065721474</v>
      </c>
      <c r="M53" s="0" t="n">
        <f aca="false">IF(Сетка!B26="бетон",IF(L53&gt;=0,0,IF(L53&gt;=-eb1,Ebr*L53,-Rb)),IF(ABS(L53)&lt;=es0,Es*L53,SIGN(L53)*Rs))</f>
        <v>-3.47410968640915</v>
      </c>
      <c r="N53" s="0" t="n">
        <f aca="false">M53*Сетка!G26*1000</f>
        <v>-8.68527421602287</v>
      </c>
      <c r="O53" s="0" t="n">
        <f aca="false">N53*Сетка!F26</f>
        <v>0.651395566201715</v>
      </c>
      <c r="P53" s="0" t="n">
        <f aca="false">N53*Сетка!E26</f>
        <v>-0.651395566201715</v>
      </c>
      <c r="R53" s="0" t="n">
        <f aca="false">($B$8-dk*$B$6)+$B$3*Сетка!F26+($B$4+dk)*Сетка!E26</f>
        <v>-0.00035689065721474</v>
      </c>
      <c r="S53" s="0" t="n">
        <f aca="false">IF(Сетка!B26="бетон",IF(R53&gt;=0,0,IF(R53&gt;=-eb1,Ebr*R53,-Rb)),IF(ABS(R53)&lt;=es0,Es*R53,SIGN(R53)*Rs))</f>
        <v>-3.44994301974248</v>
      </c>
      <c r="T53" s="0" t="n">
        <f aca="false">S53*Сетка!G26*1000</f>
        <v>-8.62485754935621</v>
      </c>
      <c r="U53" s="0" t="n">
        <f aca="false">T53*Сетка!F26</f>
        <v>0.646864316201716</v>
      </c>
      <c r="V53" s="0" t="n">
        <f aca="false">T53*Сетка!E26</f>
        <v>-0.646864316201716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$B$8+$B$3*Сетка!F27+$B$4*Сетка!E27</f>
        <v>-0.000790478933377759</v>
      </c>
      <c r="G54" s="0" t="n">
        <f aca="false">IF(Сетка!B27="бетон",IF(F54&gt;=0,0,IF(F54&gt;=-eb1,Ebr*F54,-Rb)),IF(ABS(F54)&lt;=es0,Es*F54,SIGN(F54)*Rs))</f>
        <v>-7.64129635598501</v>
      </c>
      <c r="H54" s="0" t="n">
        <f aca="false">G54*Сетка!G27*1000</f>
        <v>-19.1032408899625</v>
      </c>
      <c r="I54" s="0" t="n">
        <f aca="false">H54*Сетка!F27</f>
        <v>1.43274306674719</v>
      </c>
      <c r="J54" s="0" t="n">
        <f aca="false">H54*Сетка!E27</f>
        <v>-2.38790511124531</v>
      </c>
      <c r="L54" s="0" t="n">
        <f aca="false">($B$8-dk*$B$7)+($B$3+dk)*Сетка!F27+$B$4*Сетка!E27</f>
        <v>-0.000793728933377759</v>
      </c>
      <c r="M54" s="0" t="n">
        <f aca="false">IF(Сетка!B27="бетон",IF(L54&gt;=0,0,IF(L54&gt;=-eb1,Ebr*L54,-Rb)),IF(ABS(L54)&lt;=es0,Es*L54,SIGN(L54)*Rs))</f>
        <v>-7.67271302265167</v>
      </c>
      <c r="N54" s="0" t="n">
        <f aca="false">M54*Сетка!G27*1000</f>
        <v>-19.1817825566292</v>
      </c>
      <c r="O54" s="0" t="n">
        <f aca="false">N54*Сетка!F27</f>
        <v>1.43863369174719</v>
      </c>
      <c r="P54" s="0" t="n">
        <f aca="false">N54*Сетка!E27</f>
        <v>-2.39772281957865</v>
      </c>
      <c r="R54" s="0" t="n">
        <f aca="false">($B$8-dk*$B$6)+$B$3*Сетка!F27+($B$4+dk)*Сетка!E27</f>
        <v>-0.000790728933377759</v>
      </c>
      <c r="S54" s="0" t="n">
        <f aca="false">IF(Сетка!B27="бетон",IF(R54&gt;=0,0,IF(R54&gt;=-eb1,Ebr*R54,-Rb)),IF(ABS(R54)&lt;=es0,Es*R54,SIGN(R54)*Rs))</f>
        <v>-7.64371302265167</v>
      </c>
      <c r="T54" s="0" t="n">
        <f aca="false">S54*Сетка!G27*1000</f>
        <v>-19.1092825566292</v>
      </c>
      <c r="U54" s="0" t="n">
        <f aca="false">T54*Сетка!F27</f>
        <v>1.43319619174719</v>
      </c>
      <c r="V54" s="0" t="n">
        <f aca="false">T54*Сетка!E27</f>
        <v>-2.38866031957865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$B$8+$B$3*Сетка!F28+$B$4*Сетка!E28</f>
        <v>0.000997773689200304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L55" s="0" t="n">
        <f aca="false">($B$8-dk*$B$7)+($B$3+dk)*Сетка!F28+$B$4*Сетка!E28</f>
        <v>0.000995023689200303</v>
      </c>
      <c r="M55" s="0" t="n">
        <f aca="false">IF(Сетка!B28="бетон",IF(L55&gt;=0,0,IF(L55&gt;=-eb1,Ebr*L55,-Rb)),IF(ABS(L55)&lt;=es0,Es*L55,SIGN(L55)*Rs))</f>
        <v>0</v>
      </c>
      <c r="N55" s="0" t="n">
        <f aca="false">M55*Сетка!G28*1000</f>
        <v>0</v>
      </c>
      <c r="O55" s="0" t="n">
        <f aca="false">N55*Сетка!F28</f>
        <v>-0</v>
      </c>
      <c r="P55" s="0" t="n">
        <f aca="false">N55*Сетка!E28</f>
        <v>-0</v>
      </c>
      <c r="R55" s="0" t="n">
        <f aca="false">($B$8-dk*$B$6)+$B$3*Сетка!F28+($B$4+dk)*Сетка!E28</f>
        <v>0.000995023689200304</v>
      </c>
      <c r="S55" s="0" t="n">
        <f aca="false">IF(Сетка!B28="бетон",IF(R55&gt;=0,0,IF(R55&gt;=-eb1,Ebr*R55,-Rb)),IF(ABS(R55)&lt;=es0,Es*R55,SIGN(R55)*Rs))</f>
        <v>0</v>
      </c>
      <c r="T55" s="0" t="n">
        <f aca="false">S55*Сетка!G28*1000</f>
        <v>0</v>
      </c>
      <c r="U55" s="0" t="n">
        <f aca="false">T55*Сетка!F28</f>
        <v>-0</v>
      </c>
      <c r="V55" s="0" t="n">
        <f aca="false">T55*Сетка!E28</f>
        <v>-0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$B$8+$B$3*Сетка!F29+$B$4*Сетка!E29</f>
        <v>0.000563435413037284</v>
      </c>
      <c r="G56" s="0" t="n">
        <f aca="false">IF(Сетка!B29="бетон",IF(F56&gt;=0,0,IF(F56&gt;=-eb1,Ebr*F56,-Rb)),IF(ABS(F56)&lt;=es0,Es*F56,SIGN(F56)*Rs))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L56" s="0" t="n">
        <f aca="false">($B$8-dk*$B$7)+($B$3+dk)*Сетка!F29+$B$4*Сетка!E29</f>
        <v>0.000560685413037284</v>
      </c>
      <c r="M56" s="0" t="n">
        <f aca="false">IF(Сетка!B29="бетон",IF(L56&gt;=0,0,IF(L56&gt;=-eb1,Ebr*L56,-Rb)),IF(ABS(L56)&lt;=es0,Es*L56,SIGN(L56)*Rs))</f>
        <v>0</v>
      </c>
      <c r="N56" s="0" t="n">
        <f aca="false">M56*Сетка!G29*1000</f>
        <v>0</v>
      </c>
      <c r="O56" s="0" t="n">
        <f aca="false">N56*Сетка!F29</f>
        <v>-0</v>
      </c>
      <c r="P56" s="0" t="n">
        <f aca="false">N56*Сетка!E29</f>
        <v>-0</v>
      </c>
      <c r="R56" s="0" t="n">
        <f aca="false">($B$8-dk*$B$6)+$B$3*Сетка!F29+($B$4+dk)*Сетка!E29</f>
        <v>0.000561185413037284</v>
      </c>
      <c r="S56" s="0" t="n">
        <f aca="false">IF(Сетка!B29="бетон",IF(R56&gt;=0,0,IF(R56&gt;=-eb1,Ebr*R56,-Rb)),IF(ABS(R56)&lt;=es0,Es*R56,SIGN(R56)*Rs))</f>
        <v>0</v>
      </c>
      <c r="T56" s="0" t="n">
        <f aca="false">S56*Сетка!G29*1000</f>
        <v>0</v>
      </c>
      <c r="U56" s="0" t="n">
        <f aca="false">T56*Сетка!F29</f>
        <v>-0</v>
      </c>
      <c r="V56" s="0" t="n">
        <f aca="false">T56*Сетка!E29</f>
        <v>-0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$B$8+$B$3*Сетка!F30+$B$4*Сетка!E30</f>
        <v>0.000129097136874264</v>
      </c>
      <c r="G57" s="0" t="n">
        <f aca="false">IF(Сетка!B30="бетон",IF(F57&gt;=0,0,IF(F57&gt;=-eb1,Ebr*F57,-Rb)),IF(ABS(F57)&lt;=es0,Es*F57,SIGN(F57)*Rs))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L57" s="0" t="n">
        <f aca="false">($B$8-dk*$B$7)+($B$3+dk)*Сетка!F30+$B$4*Сетка!E30</f>
        <v>0.000126347136874264</v>
      </c>
      <c r="M57" s="0" t="n">
        <f aca="false">IF(Сетка!B30="бетон",IF(L57&gt;=0,0,IF(L57&gt;=-eb1,Ebr*L57,-Rb)),IF(ABS(L57)&lt;=es0,Es*L57,SIGN(L57)*Rs))</f>
        <v>0</v>
      </c>
      <c r="N57" s="0" t="n">
        <f aca="false">M57*Сетка!G30*1000</f>
        <v>0</v>
      </c>
      <c r="O57" s="0" t="n">
        <f aca="false">N57*Сетка!F30</f>
        <v>-0</v>
      </c>
      <c r="P57" s="0" t="n">
        <f aca="false">N57*Сетка!E30</f>
        <v>-0</v>
      </c>
      <c r="R57" s="0" t="n">
        <f aca="false">($B$8-dk*$B$6)+$B$3*Сетка!F30+($B$4+dk)*Сетка!E30</f>
        <v>0.000127347136874264</v>
      </c>
      <c r="S57" s="0" t="n">
        <f aca="false">IF(Сетка!B30="бетон",IF(R57&gt;=0,0,IF(R57&gt;=-eb1,Ebr*R57,-Rb)),IF(ABS(R57)&lt;=es0,Es*R57,SIGN(R57)*Rs))</f>
        <v>0</v>
      </c>
      <c r="T57" s="0" t="n">
        <f aca="false">S57*Сетка!G30*1000</f>
        <v>0</v>
      </c>
      <c r="U57" s="0" t="n">
        <f aca="false">T57*Сетка!F30</f>
        <v>-0</v>
      </c>
      <c r="V57" s="0" t="n">
        <f aca="false">T57*Сетка!E30</f>
        <v>-0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$B$8+$B$3*Сетка!F31+$B$4*Сетка!E31</f>
        <v>-0.000305241139288756</v>
      </c>
      <c r="G58" s="0" t="n">
        <f aca="false">IF(Сетка!B31="бетон",IF(F58&gt;=0,0,IF(F58&gt;=-eb1,Ebr*F58,-Rb)),IF(ABS(F58)&lt;=es0,Es*F58,SIGN(F58)*Rs))</f>
        <v>-2.95066434645797</v>
      </c>
      <c r="H58" s="0" t="n">
        <f aca="false">G58*Сетка!G31*1000</f>
        <v>-7.37666086614493</v>
      </c>
      <c r="I58" s="0" t="n">
        <f aca="false">H58*Сетка!F31</f>
        <v>0.184416521653623</v>
      </c>
      <c r="J58" s="0" t="n">
        <f aca="false">H58*Сетка!E31</f>
        <v>-0.184416521653623</v>
      </c>
      <c r="L58" s="0" t="n">
        <f aca="false">($B$8-dk*$B$7)+($B$3+dk)*Сетка!F31+$B$4*Сетка!E31</f>
        <v>-0.000307991139288756</v>
      </c>
      <c r="M58" s="0" t="n">
        <f aca="false">IF(Сетка!B31="бетон",IF(L58&gt;=0,0,IF(L58&gt;=-eb1,Ebr*L58,-Rb)),IF(ABS(L58)&lt;=es0,Es*L58,SIGN(L58)*Rs))</f>
        <v>-2.9772476797913</v>
      </c>
      <c r="N58" s="0" t="n">
        <f aca="false">M58*Сетка!G31*1000</f>
        <v>-7.44311919947826</v>
      </c>
      <c r="O58" s="0" t="n">
        <f aca="false">N58*Сетка!F31</f>
        <v>0.186077979986956</v>
      </c>
      <c r="P58" s="0" t="n">
        <f aca="false">N58*Сетка!E31</f>
        <v>-0.186077979986956</v>
      </c>
      <c r="R58" s="0" t="n">
        <f aca="false">($B$8-dk*$B$6)+$B$3*Сетка!F31+($B$4+dk)*Сетка!E31</f>
        <v>-0.000306491139288756</v>
      </c>
      <c r="S58" s="0" t="n">
        <f aca="false">IF(Сетка!B31="бетон",IF(R58&gt;=0,0,IF(R58&gt;=-eb1,Ebr*R58,-Rb)),IF(ABS(R58)&lt;=es0,Es*R58,SIGN(R58)*Rs))</f>
        <v>-2.9627476797913</v>
      </c>
      <c r="T58" s="0" t="n">
        <f aca="false">S58*Сетка!G31*1000</f>
        <v>-7.40686919947826</v>
      </c>
      <c r="U58" s="0" t="n">
        <f aca="false">T58*Сетка!F31</f>
        <v>0.185171729986956</v>
      </c>
      <c r="V58" s="0" t="n">
        <f aca="false">T58*Сетка!E31</f>
        <v>-0.185171729986956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$B$8+$B$3*Сетка!F32+$B$4*Сетка!E32</f>
        <v>-0.000739579415451775</v>
      </c>
      <c r="G59" s="0" t="n">
        <f aca="false">IF(Сетка!B32="бетон",IF(F59&gt;=0,0,IF(F59&gt;=-eb1,Ebr*F59,-Rb)),IF(ABS(F59)&lt;=es0,Es*F59,SIGN(F59)*Rs))</f>
        <v>-7.14926768270049</v>
      </c>
      <c r="H59" s="0" t="n">
        <f aca="false">G59*Сетка!G32*1000</f>
        <v>-17.8731692067512</v>
      </c>
      <c r="I59" s="0" t="n">
        <f aca="false">H59*Сетка!F32</f>
        <v>0.446829230168781</v>
      </c>
      <c r="J59" s="0" t="n">
        <f aca="false">H59*Сетка!E32</f>
        <v>-1.34048769050634</v>
      </c>
      <c r="L59" s="0" t="n">
        <f aca="false">($B$8-dk*$B$7)+($B$3+dk)*Сетка!F32+$B$4*Сетка!E32</f>
        <v>-0.000742329415451775</v>
      </c>
      <c r="M59" s="0" t="n">
        <f aca="false">IF(Сетка!B32="бетон",IF(L59&gt;=0,0,IF(L59&gt;=-eb1,Ebr*L59,-Rb)),IF(ABS(L59)&lt;=es0,Es*L59,SIGN(L59)*Rs))</f>
        <v>-7.17585101603383</v>
      </c>
      <c r="N59" s="0" t="n">
        <f aca="false">M59*Сетка!G32*1000</f>
        <v>-17.9396275400846</v>
      </c>
      <c r="O59" s="0" t="n">
        <f aca="false">N59*Сетка!F32</f>
        <v>0.448490688502114</v>
      </c>
      <c r="P59" s="0" t="n">
        <f aca="false">N59*Сетка!E32</f>
        <v>-1.34547206550634</v>
      </c>
      <c r="R59" s="0" t="n">
        <f aca="false">($B$8-dk*$B$6)+$B$3*Сетка!F32+($B$4+dk)*Сетка!E32</f>
        <v>-0.000740329415451775</v>
      </c>
      <c r="S59" s="0" t="n">
        <f aca="false">IF(Сетка!B32="бетон",IF(R59&gt;=0,0,IF(R59&gt;=-eb1,Ebr*R59,-Rb)),IF(ABS(R59)&lt;=es0,Es*R59,SIGN(R59)*Rs))</f>
        <v>-7.15651768270049</v>
      </c>
      <c r="T59" s="0" t="n">
        <f aca="false">S59*Сетка!G32*1000</f>
        <v>-17.8912942067512</v>
      </c>
      <c r="U59" s="0" t="n">
        <f aca="false">T59*Сетка!F32</f>
        <v>0.447282355168781</v>
      </c>
      <c r="V59" s="0" t="n">
        <f aca="false">T59*Сетка!E32</f>
        <v>-1.34184706550634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$B$8+$B$3*Сетка!F33+$B$4*Сетка!E33</f>
        <v>-0.00117391769161479</v>
      </c>
      <c r="G60" s="0" t="n">
        <f aca="false">IF(Сетка!B33="бетон",IF(F60&gt;=0,0,IF(F60&gt;=-eb1,Ebr*F60,-Rb)),IF(ABS(F60)&lt;=es0,Es*F60,SIGN(F60)*Rs))</f>
        <v>-11.347871018943</v>
      </c>
      <c r="H60" s="0" t="n">
        <f aca="false">G60*Сетка!G33*1000</f>
        <v>-28.3696775473575</v>
      </c>
      <c r="I60" s="0" t="n">
        <f aca="false">H60*Сетка!F33</f>
        <v>0.709241938683938</v>
      </c>
      <c r="J60" s="0" t="n">
        <f aca="false">H60*Сетка!E33</f>
        <v>-3.54620969341969</v>
      </c>
      <c r="L60" s="0" t="n">
        <f aca="false">($B$8-dk*$B$7)+($B$3+dk)*Сетка!F33+$B$4*Сетка!E33</f>
        <v>-0.00117666769161479</v>
      </c>
      <c r="M60" s="0" t="n">
        <f aca="false">IF(Сетка!B33="бетон",IF(L60&gt;=0,0,IF(L60&gt;=-eb1,Ebr*L60,-Rb)),IF(ABS(L60)&lt;=es0,Es*L60,SIGN(L60)*Rs))</f>
        <v>-11.3744543522763</v>
      </c>
      <c r="N60" s="0" t="n">
        <f aca="false">M60*Сетка!G33*1000</f>
        <v>-28.4361358806909</v>
      </c>
      <c r="O60" s="0" t="n">
        <f aca="false">N60*Сетка!F33</f>
        <v>0.710903397017272</v>
      </c>
      <c r="P60" s="0" t="n">
        <f aca="false">N60*Сетка!E33</f>
        <v>-3.55451698508636</v>
      </c>
      <c r="R60" s="0" t="n">
        <f aca="false">($B$8-dk*$B$6)+$B$3*Сетка!F33+($B$4+dk)*Сетка!E33</f>
        <v>-0.00117416769161479</v>
      </c>
      <c r="S60" s="0" t="n">
        <f aca="false">IF(Сетка!B33="бетон",IF(R60&gt;=0,0,IF(R60&gt;=-eb1,Ebr*R60,-Rb)),IF(ABS(R60)&lt;=es0,Es*R60,SIGN(R60)*Rs))</f>
        <v>-11.3502876856097</v>
      </c>
      <c r="T60" s="0" t="n">
        <f aca="false">S60*Сетка!G33*1000</f>
        <v>-28.3757192140242</v>
      </c>
      <c r="U60" s="0" t="n">
        <f aca="false">T60*Сетка!F33</f>
        <v>0.709392980350605</v>
      </c>
      <c r="V60" s="0" t="n">
        <f aca="false">T60*Сетка!E33</f>
        <v>-3.54696490175302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$B$8+$B$3*Сетка!F34+$B$4*Сетка!E34</f>
        <v>0.000614334930963268</v>
      </c>
      <c r="G61" s="0" t="n">
        <f aca="false">IF(Сетка!B34="бетон",IF(F61&gt;=0,0,IF(F61&gt;=-eb1,Ebr*F61,-Rb)),IF(ABS(F61)&lt;=es0,Es*F61,SIGN(F61)*Rs))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L61" s="0" t="n">
        <f aca="false">($B$8-dk*$B$7)+($B$3+dk)*Сетка!F34+$B$4*Сетка!E34</f>
        <v>0.000612084930963268</v>
      </c>
      <c r="M61" s="0" t="n">
        <f aca="false">IF(Сетка!B34="бетон",IF(L61&gt;=0,0,IF(L61&gt;=-eb1,Ebr*L61,-Rb)),IF(ABS(L61)&lt;=es0,Es*L61,SIGN(L61)*Rs))</f>
        <v>0</v>
      </c>
      <c r="N61" s="0" t="n">
        <f aca="false">M61*Сетка!G34*1000</f>
        <v>0</v>
      </c>
      <c r="O61" s="0" t="n">
        <f aca="false">N61*Сетка!F34</f>
        <v>0</v>
      </c>
      <c r="P61" s="0" t="n">
        <f aca="false">N61*Сетка!E34</f>
        <v>-0</v>
      </c>
      <c r="R61" s="0" t="n">
        <f aca="false">($B$8-dk*$B$6)+$B$3*Сетка!F34+($B$4+dk)*Сетка!E34</f>
        <v>0.000611584930963268</v>
      </c>
      <c r="S61" s="0" t="n">
        <f aca="false">IF(Сетка!B34="бетон",IF(R61&gt;=0,0,IF(R61&gt;=-eb1,Ebr*R61,-Rb)),IF(ABS(R61)&lt;=es0,Es*R61,SIGN(R61)*Rs))</f>
        <v>0</v>
      </c>
      <c r="T61" s="0" t="n">
        <f aca="false">S61*Сетка!G34*1000</f>
        <v>0</v>
      </c>
      <c r="U61" s="0" t="n">
        <f aca="false">T61*Сетка!F34</f>
        <v>0</v>
      </c>
      <c r="V61" s="0" t="n">
        <f aca="false">T61*Сетка!E34</f>
        <v>-0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$B$8+$B$3*Сетка!F35+$B$4*Сетка!E35</f>
        <v>0.000179996654800248</v>
      </c>
      <c r="G62" s="0" t="n">
        <f aca="false">IF(Сетка!B35="бетон",IF(F62&gt;=0,0,IF(F62&gt;=-eb1,Ebr*F62,-Rb)),IF(ABS(F62)&lt;=es0,Es*F62,SIGN(F62)*Rs))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L62" s="0" t="n">
        <f aca="false">($B$8-dk*$B$7)+($B$3+dk)*Сетка!F35+$B$4*Сетка!E35</f>
        <v>0.000177746654800248</v>
      </c>
      <c r="M62" s="0" t="n">
        <f aca="false">IF(Сетка!B35="бетон",IF(L62&gt;=0,0,IF(L62&gt;=-eb1,Ebr*L62,-Rb)),IF(ABS(L62)&lt;=es0,Es*L62,SIGN(L62)*Rs))</f>
        <v>0</v>
      </c>
      <c r="N62" s="0" t="n">
        <f aca="false">M62*Сетка!G35*1000</f>
        <v>0</v>
      </c>
      <c r="O62" s="0" t="n">
        <f aca="false">N62*Сетка!F35</f>
        <v>0</v>
      </c>
      <c r="P62" s="0" t="n">
        <f aca="false">N62*Сетка!E35</f>
        <v>-0</v>
      </c>
      <c r="R62" s="0" t="n">
        <f aca="false">($B$8-dk*$B$6)+$B$3*Сетка!F35+($B$4+dk)*Сетка!E35</f>
        <v>0.000177746654800248</v>
      </c>
      <c r="S62" s="0" t="n">
        <f aca="false">IF(Сетка!B35="бетон",IF(R62&gt;=0,0,IF(R62&gt;=-eb1,Ebr*R62,-Rb)),IF(ABS(R62)&lt;=es0,Es*R62,SIGN(R62)*Rs))</f>
        <v>0</v>
      </c>
      <c r="T62" s="0" t="n">
        <f aca="false">S62*Сетка!G35*1000</f>
        <v>0</v>
      </c>
      <c r="U62" s="0" t="n">
        <f aca="false">T62*Сетка!F35</f>
        <v>0</v>
      </c>
      <c r="V62" s="0" t="n">
        <f aca="false">T62*Сетка!E35</f>
        <v>-0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$B$8+$B$3*Сетка!F36+$B$4*Сетка!E36</f>
        <v>-0.000254341621362771</v>
      </c>
      <c r="G63" s="0" t="n">
        <f aca="false">IF(Сетка!B36="бетон",IF(F63&gt;=0,0,IF(F63&gt;=-eb1,Ebr*F63,-Rb)),IF(ABS(F63)&lt;=es0,Es*F63,SIGN(F63)*Rs))</f>
        <v>-2.45863567317346</v>
      </c>
      <c r="H63" s="0" t="n">
        <f aca="false">G63*Сетка!G36*1000</f>
        <v>-6.14658918293364</v>
      </c>
      <c r="I63" s="0" t="n">
        <f aca="false">H63*Сетка!F36</f>
        <v>-0.153664729573341</v>
      </c>
      <c r="J63" s="0" t="n">
        <f aca="false">H63*Сетка!E36</f>
        <v>0.153664729573341</v>
      </c>
      <c r="L63" s="0" t="n">
        <f aca="false">($B$8-dk*$B$7)+($B$3+dk)*Сетка!F36+$B$4*Сетка!E36</f>
        <v>-0.000256591621362772</v>
      </c>
      <c r="M63" s="0" t="n">
        <f aca="false">IF(Сетка!B36="бетон",IF(L63&gt;=0,0,IF(L63&gt;=-eb1,Ebr*L63,-Rb)),IF(ABS(L63)&lt;=es0,Es*L63,SIGN(L63)*Rs))</f>
        <v>-2.48038567317346</v>
      </c>
      <c r="N63" s="0" t="n">
        <f aca="false">M63*Сетка!G36*1000</f>
        <v>-6.20096418293364</v>
      </c>
      <c r="O63" s="0" t="n">
        <f aca="false">N63*Сетка!F36</f>
        <v>-0.155024104573341</v>
      </c>
      <c r="P63" s="0" t="n">
        <f aca="false">N63*Сетка!E36</f>
        <v>0.155024104573341</v>
      </c>
      <c r="R63" s="0" t="n">
        <f aca="false">($B$8-dk*$B$6)+$B$3*Сетка!F36+($B$4+dk)*Сетка!E36</f>
        <v>-0.000256091621362771</v>
      </c>
      <c r="S63" s="0" t="n">
        <f aca="false">IF(Сетка!B36="бетон",IF(R63&gt;=0,0,IF(R63&gt;=-eb1,Ebr*R63,-Rb)),IF(ABS(R63)&lt;=es0,Es*R63,SIGN(R63)*Rs))</f>
        <v>-2.47555233984012</v>
      </c>
      <c r="T63" s="0" t="n">
        <f aca="false">S63*Сетка!G36*1000</f>
        <v>-6.18888084960031</v>
      </c>
      <c r="U63" s="0" t="n">
        <f aca="false">T63*Сетка!F36</f>
        <v>-0.154722021240008</v>
      </c>
      <c r="V63" s="0" t="n">
        <f aca="false">T63*Сетка!E36</f>
        <v>0.154722021240008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$B$8+$B$3*Сетка!F37+$B$4*Сетка!E37</f>
        <v>-0.000688679897525791</v>
      </c>
      <c r="G64" s="0" t="n">
        <f aca="false">IF(Сетка!B37="бетон",IF(F64&gt;=0,0,IF(F64&gt;=-eb1,Ebr*F64,-Rb)),IF(ABS(F64)&lt;=es0,Es*F64,SIGN(F64)*Rs))</f>
        <v>-6.65723900941598</v>
      </c>
      <c r="H64" s="0" t="n">
        <f aca="false">G64*Сетка!G37*1000</f>
        <v>-16.64309752354</v>
      </c>
      <c r="I64" s="0" t="n">
        <f aca="false">H64*Сетка!F37</f>
        <v>-0.416077438088499</v>
      </c>
      <c r="J64" s="0" t="n">
        <f aca="false">H64*Сетка!E37</f>
        <v>-0.416077438088499</v>
      </c>
      <c r="L64" s="0" t="n">
        <f aca="false">($B$8-dk*$B$7)+($B$3+dk)*Сетка!F37+$B$4*Сетка!E37</f>
        <v>-0.000690929897525791</v>
      </c>
      <c r="M64" s="0" t="n">
        <f aca="false">IF(Сетка!B37="бетон",IF(L64&gt;=0,0,IF(L64&gt;=-eb1,Ebr*L64,-Rb)),IF(ABS(L64)&lt;=es0,Es*L64,SIGN(L64)*Rs))</f>
        <v>-6.67898900941598</v>
      </c>
      <c r="N64" s="0" t="n">
        <f aca="false">M64*Сетка!G37*1000</f>
        <v>-16.69747252354</v>
      </c>
      <c r="O64" s="0" t="n">
        <f aca="false">N64*Сетка!F37</f>
        <v>-0.417436813088499</v>
      </c>
      <c r="P64" s="0" t="n">
        <f aca="false">N64*Сетка!E37</f>
        <v>-0.417436813088499</v>
      </c>
      <c r="R64" s="0" t="n">
        <f aca="false">($B$8-dk*$B$6)+$B$3*Сетка!F37+($B$4+dk)*Сетка!E37</f>
        <v>-0.000689929897525791</v>
      </c>
      <c r="S64" s="0" t="n">
        <f aca="false">IF(Сетка!B37="бетон",IF(R64&gt;=0,0,IF(R64&gt;=-eb1,Ebr*R64,-Rb)),IF(ABS(R64)&lt;=es0,Es*R64,SIGN(R64)*Rs))</f>
        <v>-6.66932234274931</v>
      </c>
      <c r="T64" s="0" t="n">
        <f aca="false">S64*Сетка!G37*1000</f>
        <v>-16.6733058568733</v>
      </c>
      <c r="U64" s="0" t="n">
        <f aca="false">T64*Сетка!F37</f>
        <v>-0.416832646421832</v>
      </c>
      <c r="V64" s="0" t="n">
        <f aca="false">T64*Сетка!E37</f>
        <v>-0.416832646421832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$B$8+$B$3*Сетка!F38+$B$4*Сетка!E38</f>
        <v>-0.00112301817368881</v>
      </c>
      <c r="G65" s="0" t="n">
        <f aca="false">IF(Сетка!B38="бетон",IF(F65&gt;=0,0,IF(F65&gt;=-eb1,Ebr*F65,-Rb)),IF(ABS(F65)&lt;=es0,Es*F65,SIGN(F65)*Rs))</f>
        <v>-10.8558423456585</v>
      </c>
      <c r="H65" s="0" t="n">
        <f aca="false">G65*Сетка!G38*1000</f>
        <v>-27.1396058641463</v>
      </c>
      <c r="I65" s="0" t="n">
        <f aca="false">H65*Сетка!F38</f>
        <v>-0.678490146603657</v>
      </c>
      <c r="J65" s="0" t="n">
        <f aca="false">H65*Сетка!E38</f>
        <v>-2.03547043981097</v>
      </c>
      <c r="L65" s="0" t="n">
        <f aca="false">($B$8-dk*$B$7)+($B$3+dk)*Сетка!F38+$B$4*Сетка!E38</f>
        <v>-0.00112526817368881</v>
      </c>
      <c r="M65" s="0" t="n">
        <f aca="false">IF(Сетка!B38="бетон",IF(L65&gt;=0,0,IF(L65&gt;=-eb1,Ebr*L65,-Rb)),IF(ABS(L65)&lt;=es0,Es*L65,SIGN(L65)*Rs))</f>
        <v>-10.8775923456585</v>
      </c>
      <c r="N65" s="0" t="n">
        <f aca="false">M65*Сетка!G38*1000</f>
        <v>-27.1939808641463</v>
      </c>
      <c r="O65" s="0" t="n">
        <f aca="false">N65*Сетка!F38</f>
        <v>-0.679849521603657</v>
      </c>
      <c r="P65" s="0" t="n">
        <f aca="false">N65*Сетка!E38</f>
        <v>-2.03954856481097</v>
      </c>
      <c r="R65" s="0" t="n">
        <f aca="false">($B$8-dk*$B$6)+$B$3*Сетка!F38+($B$4+dk)*Сетка!E38</f>
        <v>-0.00112376817368881</v>
      </c>
      <c r="S65" s="0" t="n">
        <f aca="false">IF(Сетка!B38="бетон",IF(R65&gt;=0,0,IF(R65&gt;=-eb1,Ebr*R65,-Rb)),IF(ABS(R65)&lt;=es0,Es*R65,SIGN(R65)*Rs))</f>
        <v>-10.8630923456585</v>
      </c>
      <c r="T65" s="0" t="n">
        <f aca="false">S65*Сетка!G38*1000</f>
        <v>-27.1577308641463</v>
      </c>
      <c r="U65" s="0" t="n">
        <f aca="false">T65*Сетка!F38</f>
        <v>-0.678943271603657</v>
      </c>
      <c r="V65" s="0" t="n">
        <f aca="false">T65*Сетка!E38</f>
        <v>-2.03682981481097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$B$8+$B$3*Сетка!F39+$B$4*Сетка!E39</f>
        <v>-0.00155735644985183</v>
      </c>
      <c r="G66" s="0" t="n">
        <f aca="false">IF(Сетка!B39="бетон",IF(F66&gt;=0,0,IF(F66&gt;=-eb1,Ebr*F66,-Rb)),IF(ABS(F66)&lt;=es0,Es*F66,SIGN(F66)*Rs))</f>
        <v>-14.5</v>
      </c>
      <c r="H66" s="0" t="n">
        <f aca="false">G66*Сетка!G39*1000</f>
        <v>-36.25</v>
      </c>
      <c r="I66" s="0" t="n">
        <f aca="false">H66*Сетка!F39</f>
        <v>-0.906250000000001</v>
      </c>
      <c r="J66" s="0" t="n">
        <f aca="false">H66*Сетка!E39</f>
        <v>-4.53125</v>
      </c>
      <c r="L66" s="0" t="n">
        <f aca="false">($B$8-dk*$B$7)+($B$3+dk)*Сетка!F39+$B$4*Сетка!E39</f>
        <v>-0.00155960644985183</v>
      </c>
      <c r="M66" s="0" t="n">
        <f aca="false">IF(Сетка!B39="бетон",IF(L66&gt;=0,0,IF(L66&gt;=-eb1,Ebr*L66,-Rb)),IF(ABS(L66)&lt;=es0,Es*L66,SIGN(L66)*Rs))</f>
        <v>-14.5</v>
      </c>
      <c r="N66" s="0" t="n">
        <f aca="false">M66*Сетка!G39*1000</f>
        <v>-36.25</v>
      </c>
      <c r="O66" s="0" t="n">
        <f aca="false">N66*Сетка!F39</f>
        <v>-0.906250000000001</v>
      </c>
      <c r="P66" s="0" t="n">
        <f aca="false">N66*Сетка!E39</f>
        <v>-4.53125</v>
      </c>
      <c r="R66" s="0" t="n">
        <f aca="false">($B$8-dk*$B$6)+$B$3*Сетка!F39+($B$4+dk)*Сетка!E39</f>
        <v>-0.00155760644985183</v>
      </c>
      <c r="S66" s="0" t="n">
        <f aca="false">IF(Сетка!B39="бетон",IF(R66&gt;=0,0,IF(R66&gt;=-eb1,Ebr*R66,-Rb)),IF(ABS(R66)&lt;=es0,Es*R66,SIGN(R66)*Rs))</f>
        <v>-14.5</v>
      </c>
      <c r="T66" s="0" t="n">
        <f aca="false">S66*Сетка!G39*1000</f>
        <v>-36.25</v>
      </c>
      <c r="U66" s="0" t="n">
        <f aca="false">T66*Сетка!F39</f>
        <v>-0.906250000000001</v>
      </c>
      <c r="V66" s="0" t="n">
        <f aca="false">T66*Сетка!E39</f>
        <v>-4.53125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$B$8+$B$3*Сетка!F40+$B$4*Сетка!E40</f>
        <v>0.000230896172726232</v>
      </c>
      <c r="G67" s="0" t="n">
        <f aca="false">IF(Сетка!B40="бетон",IF(F67&gt;=0,0,IF(F67&gt;=-eb1,Ebr*F67,-Rb)),IF(ABS(F67)&lt;=es0,Es*F67,SIGN(F67)*Rs))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L67" s="0" t="n">
        <f aca="false">($B$8-dk*$B$7)+($B$3+dk)*Сетка!F40+$B$4*Сетка!E40</f>
        <v>0.000229146172726232</v>
      </c>
      <c r="M67" s="0" t="n">
        <f aca="false">IF(Сетка!B40="бетон",IF(L67&gt;=0,0,IF(L67&gt;=-eb1,Ebr*L67,-Rb)),IF(ABS(L67)&lt;=es0,Es*L67,SIGN(L67)*Rs))</f>
        <v>0</v>
      </c>
      <c r="N67" s="0" t="n">
        <f aca="false">M67*Сетка!G40*1000</f>
        <v>0</v>
      </c>
      <c r="O67" s="0" t="n">
        <f aca="false">N67*Сетка!F40</f>
        <v>0</v>
      </c>
      <c r="P67" s="0" t="n">
        <f aca="false">N67*Сетка!E40</f>
        <v>-0</v>
      </c>
      <c r="R67" s="0" t="n">
        <f aca="false">($B$8-dk*$B$6)+$B$3*Сетка!F40+($B$4+dk)*Сетка!E40</f>
        <v>0.000228146172726233</v>
      </c>
      <c r="S67" s="0" t="n">
        <f aca="false">IF(Сетка!B40="бетон",IF(R67&gt;=0,0,IF(R67&gt;=-eb1,Ebr*R67,-Rb)),IF(ABS(R67)&lt;=es0,Es*R67,SIGN(R67)*Rs))</f>
        <v>0</v>
      </c>
      <c r="T67" s="0" t="n">
        <f aca="false">S67*Сетка!G40*1000</f>
        <v>0</v>
      </c>
      <c r="U67" s="0" t="n">
        <f aca="false">T67*Сетка!F40</f>
        <v>0</v>
      </c>
      <c r="V67" s="0" t="n">
        <f aca="false">T67*Сетка!E40</f>
        <v>-0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$B$8+$B$3*Сетка!F41+$B$4*Сетка!E41</f>
        <v>-0.000203442103436787</v>
      </c>
      <c r="G68" s="0" t="n">
        <f aca="false">IF(Сетка!B41="бетон",IF(F68&gt;=0,0,IF(F68&gt;=-eb1,Ebr*F68,-Rb)),IF(ABS(F68)&lt;=es0,Es*F68,SIGN(F68)*Rs))</f>
        <v>-1.96660699988894</v>
      </c>
      <c r="H68" s="0" t="n">
        <f aca="false">G68*Сетка!G41*1000</f>
        <v>-4.91651749972236</v>
      </c>
      <c r="I68" s="0" t="n">
        <f aca="false">H68*Сетка!F41</f>
        <v>-0.368738812479177</v>
      </c>
      <c r="J68" s="0" t="n">
        <f aca="false">H68*Сетка!E41</f>
        <v>0.368738812479177</v>
      </c>
      <c r="L68" s="0" t="n">
        <f aca="false">($B$8-dk*$B$7)+($B$3+dk)*Сетка!F41+$B$4*Сетка!E41</f>
        <v>-0.000205192103436787</v>
      </c>
      <c r="M68" s="0" t="n">
        <f aca="false">IF(Сетка!B41="бетон",IF(L68&gt;=0,0,IF(L68&gt;=-eb1,Ebr*L68,-Rb)),IF(ABS(L68)&lt;=es0,Es*L68,SIGN(L68)*Rs))</f>
        <v>-1.98352366655561</v>
      </c>
      <c r="N68" s="0" t="n">
        <f aca="false">M68*Сетка!G41*1000</f>
        <v>-4.95880916638902</v>
      </c>
      <c r="O68" s="0" t="n">
        <f aca="false">N68*Сетка!F41</f>
        <v>-0.371910687479177</v>
      </c>
      <c r="P68" s="0" t="n">
        <f aca="false">N68*Сетка!E41</f>
        <v>0.371910687479177</v>
      </c>
      <c r="R68" s="0" t="n">
        <f aca="false">($B$8-dk*$B$6)+$B$3*Сетка!F41+($B$4+dk)*Сетка!E41</f>
        <v>-0.000205692103436787</v>
      </c>
      <c r="S68" s="0" t="n">
        <f aca="false">IF(Сетка!B41="бетон",IF(R68&gt;=0,0,IF(R68&gt;=-eb1,Ebr*R68,-Rb)),IF(ABS(R68)&lt;=es0,Es*R68,SIGN(R68)*Rs))</f>
        <v>-1.98835699988894</v>
      </c>
      <c r="T68" s="0" t="n">
        <f aca="false">S68*Сетка!G41*1000</f>
        <v>-4.97089249972236</v>
      </c>
      <c r="U68" s="0" t="n">
        <f aca="false">T68*Сетка!F41</f>
        <v>-0.372816937479177</v>
      </c>
      <c r="V68" s="0" t="n">
        <f aca="false">T68*Сетка!E41</f>
        <v>0.372816937479177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$B$8+$B$3*Сетка!F42+$B$4*Сетка!E42</f>
        <v>-0.000637780379599807</v>
      </c>
      <c r="G69" s="0" t="n">
        <f aca="false">IF(Сетка!B42="бетон",IF(F69&gt;=0,0,IF(F69&gt;=-eb1,Ebr*F69,-Rb)),IF(ABS(F69)&lt;=es0,Es*F69,SIGN(F69)*Rs))</f>
        <v>-6.16521033613147</v>
      </c>
      <c r="H69" s="0" t="n">
        <f aca="false">G69*Сетка!G42*1000</f>
        <v>-15.4130258403287</v>
      </c>
      <c r="I69" s="0" t="n">
        <f aca="false">H69*Сетка!F42</f>
        <v>-1.15597693802465</v>
      </c>
      <c r="J69" s="0" t="n">
        <f aca="false">H69*Сетка!E42</f>
        <v>0.385325646008217</v>
      </c>
      <c r="L69" s="0" t="n">
        <f aca="false">($B$8-dk*$B$7)+($B$3+dk)*Сетка!F42+$B$4*Сетка!E42</f>
        <v>-0.000639530379599807</v>
      </c>
      <c r="M69" s="0" t="n">
        <f aca="false">IF(Сетка!B42="бетон",IF(L69&gt;=0,0,IF(L69&gt;=-eb1,Ebr*L69,-Rb)),IF(ABS(L69)&lt;=es0,Es*L69,SIGN(L69)*Rs))</f>
        <v>-6.18212700279813</v>
      </c>
      <c r="N69" s="0" t="n">
        <f aca="false">M69*Сетка!G42*1000</f>
        <v>-15.4553175069953</v>
      </c>
      <c r="O69" s="0" t="n">
        <f aca="false">N69*Сетка!F42</f>
        <v>-1.15914881302465</v>
      </c>
      <c r="P69" s="0" t="n">
        <f aca="false">N69*Сетка!E42</f>
        <v>0.386382937674883</v>
      </c>
      <c r="R69" s="0" t="n">
        <f aca="false">($B$8-dk*$B$6)+$B$3*Сетка!F42+($B$4+dk)*Сетка!E42</f>
        <v>-0.000639530379599807</v>
      </c>
      <c r="S69" s="0" t="n">
        <f aca="false">IF(Сетка!B42="бетон",IF(R69&gt;=0,0,IF(R69&gt;=-eb1,Ebr*R69,-Rb)),IF(ABS(R69)&lt;=es0,Es*R69,SIGN(R69)*Rs))</f>
        <v>-6.18212700279813</v>
      </c>
      <c r="T69" s="0" t="n">
        <f aca="false">S69*Сетка!G42*1000</f>
        <v>-15.4553175069953</v>
      </c>
      <c r="U69" s="0" t="n">
        <f aca="false">T69*Сетка!F42</f>
        <v>-1.15914881302465</v>
      </c>
      <c r="V69" s="0" t="n">
        <f aca="false">T69*Сетка!E42</f>
        <v>0.386382937674883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$B$8+$B$3*Сетка!F43+$B$4*Сетка!E43</f>
        <v>-0.00107211865576283</v>
      </c>
      <c r="G70" s="0" t="n">
        <f aca="false">IF(Сетка!B43="бетон",IF(F70&gt;=0,0,IF(F70&gt;=-eb1,Ebr*F70,-Rb)),IF(ABS(F70)&lt;=es0,Es*F70,SIGN(F70)*Rs))</f>
        <v>-10.363813672374</v>
      </c>
      <c r="H70" s="0" t="n">
        <f aca="false">G70*Сетка!G43*1000</f>
        <v>-25.909534180935</v>
      </c>
      <c r="I70" s="0" t="n">
        <f aca="false">H70*Сетка!F43</f>
        <v>-1.94321506357012</v>
      </c>
      <c r="J70" s="0" t="n">
        <f aca="false">H70*Сетка!E43</f>
        <v>-0.647738354523374</v>
      </c>
      <c r="L70" s="0" t="n">
        <f aca="false">($B$8-dk*$B$7)+($B$3+dk)*Сетка!F43+$B$4*Сетка!E43</f>
        <v>-0.00107386865576283</v>
      </c>
      <c r="M70" s="0" t="n">
        <f aca="false">IF(Сетка!B43="бетон",IF(L70&gt;=0,0,IF(L70&gt;=-eb1,Ebr*L70,-Rb)),IF(ABS(L70)&lt;=es0,Es*L70,SIGN(L70)*Rs))</f>
        <v>-10.3807303390407</v>
      </c>
      <c r="N70" s="0" t="n">
        <f aca="false">M70*Сетка!G43*1000</f>
        <v>-25.9518258476016</v>
      </c>
      <c r="O70" s="0" t="n">
        <f aca="false">N70*Сетка!F43</f>
        <v>-1.94638693857012</v>
      </c>
      <c r="P70" s="0" t="n">
        <f aca="false">N70*Сетка!E43</f>
        <v>-0.648795646190041</v>
      </c>
      <c r="R70" s="0" t="n">
        <f aca="false">($B$8-dk*$B$6)+$B$3*Сетка!F43+($B$4+dk)*Сетка!E43</f>
        <v>-0.00107336865576283</v>
      </c>
      <c r="S70" s="0" t="n">
        <f aca="false">IF(Сетка!B43="бетон",IF(R70&gt;=0,0,IF(R70&gt;=-eb1,Ebr*R70,-Rb)),IF(ABS(R70)&lt;=es0,Es*R70,SIGN(R70)*Rs))</f>
        <v>-10.3758970057073</v>
      </c>
      <c r="T70" s="0" t="n">
        <f aca="false">S70*Сетка!G43*1000</f>
        <v>-25.9397425142683</v>
      </c>
      <c r="U70" s="0" t="n">
        <f aca="false">T70*Сетка!F43</f>
        <v>-1.94548068857012</v>
      </c>
      <c r="V70" s="0" t="n">
        <f aca="false">T70*Сетка!E43</f>
        <v>-0.648493562856708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$B$8+$B$3*Сетка!F44+$B$4*Сетка!E44</f>
        <v>-0.00150645693192585</v>
      </c>
      <c r="G71" s="0" t="n">
        <f aca="false">IF(Сетка!B44="бетон",IF(F71&gt;=0,0,IF(F71&gt;=-eb1,Ebr*F71,-Rb)),IF(ABS(F71)&lt;=es0,Es*F71,SIGN(F71)*Rs))</f>
        <v>-14.5</v>
      </c>
      <c r="H71" s="0" t="n">
        <f aca="false">G71*Сетка!G44*1000</f>
        <v>-36.25</v>
      </c>
      <c r="I71" s="0" t="n">
        <f aca="false">H71*Сетка!F44</f>
        <v>-2.71875</v>
      </c>
      <c r="J71" s="0" t="n">
        <f aca="false">H71*Сетка!E44</f>
        <v>-2.71875</v>
      </c>
      <c r="L71" s="0" t="n">
        <f aca="false">($B$8-dk*$B$7)+($B$3+dk)*Сетка!F44+$B$4*Сетка!E44</f>
        <v>-0.00150820693192585</v>
      </c>
      <c r="M71" s="0" t="n">
        <f aca="false">IF(Сетка!B44="бетон",IF(L71&gt;=0,0,IF(L71&gt;=-eb1,Ebr*L71,-Rb)),IF(ABS(L71)&lt;=es0,Es*L71,SIGN(L71)*Rs))</f>
        <v>-14.5</v>
      </c>
      <c r="N71" s="0" t="n">
        <f aca="false">M71*Сетка!G44*1000</f>
        <v>-36.25</v>
      </c>
      <c r="O71" s="0" t="n">
        <f aca="false">N71*Сетка!F44</f>
        <v>-2.71875</v>
      </c>
      <c r="P71" s="0" t="n">
        <f aca="false">N71*Сетка!E44</f>
        <v>-2.71875</v>
      </c>
      <c r="R71" s="0" t="n">
        <f aca="false">($B$8-dk*$B$6)+$B$3*Сетка!F44+($B$4+dk)*Сетка!E44</f>
        <v>-0.00150720693192585</v>
      </c>
      <c r="S71" s="0" t="n">
        <f aca="false">IF(Сетка!B44="бетон",IF(R71&gt;=0,0,IF(R71&gt;=-eb1,Ebr*R71,-Rb)),IF(ABS(R71)&lt;=es0,Es*R71,SIGN(R71)*Rs))</f>
        <v>-14.5</v>
      </c>
      <c r="T71" s="0" t="n">
        <f aca="false">S71*Сетка!G44*1000</f>
        <v>-36.25</v>
      </c>
      <c r="U71" s="0" t="n">
        <f aca="false">T71*Сетка!F44</f>
        <v>-2.71875</v>
      </c>
      <c r="V71" s="0" t="n">
        <f aca="false">T71*Сетка!E44</f>
        <v>-2.71875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$B$8+$B$3*Сетка!F45+$B$4*Сетка!E45</f>
        <v>-0.00194079520808887</v>
      </c>
      <c r="G72" s="0" t="n">
        <f aca="false">IF(Сетка!B45="бетон",IF(F72&gt;=0,0,IF(F72&gt;=-eb1,Ebr*F72,-Rb)),IF(ABS(F72)&lt;=es0,Es*F72,SIGN(F72)*Rs))</f>
        <v>-14.5</v>
      </c>
      <c r="H72" s="0" t="n">
        <f aca="false">G72*Сетка!G45*1000</f>
        <v>-36.25</v>
      </c>
      <c r="I72" s="0" t="n">
        <f aca="false">H72*Сетка!F45</f>
        <v>-2.71875</v>
      </c>
      <c r="J72" s="0" t="n">
        <f aca="false">H72*Сетка!E45</f>
        <v>-4.53125</v>
      </c>
      <c r="L72" s="0" t="n">
        <f aca="false">($B$8-dk*$B$7)+($B$3+dk)*Сетка!F45+$B$4*Сетка!E45</f>
        <v>-0.00194254520808887</v>
      </c>
      <c r="M72" s="0" t="n">
        <f aca="false">IF(Сетка!B45="бетон",IF(L72&gt;=0,0,IF(L72&gt;=-eb1,Ebr*L72,-Rb)),IF(ABS(L72)&lt;=es0,Es*L72,SIGN(L72)*Rs))</f>
        <v>-14.5</v>
      </c>
      <c r="N72" s="0" t="n">
        <f aca="false">M72*Сетка!G45*1000</f>
        <v>-36.25</v>
      </c>
      <c r="O72" s="0" t="n">
        <f aca="false">N72*Сетка!F45</f>
        <v>-2.71875</v>
      </c>
      <c r="P72" s="0" t="n">
        <f aca="false">N72*Сетка!E45</f>
        <v>-4.53125</v>
      </c>
      <c r="R72" s="0" t="n">
        <f aca="false">($B$8-dk*$B$6)+$B$3*Сетка!F45+($B$4+dk)*Сетка!E45</f>
        <v>-0.00194104520808887</v>
      </c>
      <c r="S72" s="0" t="n">
        <f aca="false">IF(Сетка!B45="бетон",IF(R72&gt;=0,0,IF(R72&gt;=-eb1,Ebr*R72,-Rb)),IF(ABS(R72)&lt;=es0,Es*R72,SIGN(R72)*Rs))</f>
        <v>-14.5</v>
      </c>
      <c r="T72" s="0" t="n">
        <f aca="false">S72*Сетка!G45*1000</f>
        <v>-36.25</v>
      </c>
      <c r="U72" s="0" t="n">
        <f aca="false">T72*Сетка!F45</f>
        <v>-2.71875</v>
      </c>
      <c r="V72" s="0" t="n">
        <f aca="false">T72*Сетка!E45</f>
        <v>-4.53125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$B$8+$B$3*Сетка!F46+$B$4*Сетка!E46</f>
        <v>-0.000152542585510803</v>
      </c>
      <c r="G73" s="0" t="n">
        <f aca="false">IF(Сетка!B46="бетон",IF(F73&gt;=0,0,IF(F73&gt;=-eb1,Ebr*F73,-Rb)),IF(ABS(F73)&lt;=es0,Es*F73,SIGN(F73)*Rs))</f>
        <v>-1.47457832660443</v>
      </c>
      <c r="H73" s="0" t="n">
        <f aca="false">G73*Сетка!G46*1000</f>
        <v>-3.68644581651107</v>
      </c>
      <c r="I73" s="0" t="n">
        <f aca="false">H73*Сетка!F46</f>
        <v>-0.460805727063884</v>
      </c>
      <c r="J73" s="0" t="n">
        <f aca="false">H73*Сетка!E46</f>
        <v>0.460805727063884</v>
      </c>
      <c r="L73" s="0" t="n">
        <f aca="false">($B$8-dk*$B$7)+($B$3+dk)*Сетка!F46+$B$4*Сетка!E46</f>
        <v>-0.000153792585510803</v>
      </c>
      <c r="M73" s="0" t="n">
        <f aca="false">IF(Сетка!B46="бетон",IF(L73&gt;=0,0,IF(L73&gt;=-eb1,Ebr*L73,-Rb)),IF(ABS(L73)&lt;=es0,Es*L73,SIGN(L73)*Rs))</f>
        <v>-1.48666165993776</v>
      </c>
      <c r="N73" s="0" t="n">
        <f aca="false">M73*Сетка!G46*1000</f>
        <v>-3.71665414984441</v>
      </c>
      <c r="O73" s="0" t="n">
        <f aca="false">N73*Сетка!F46</f>
        <v>-0.464581768730551</v>
      </c>
      <c r="P73" s="0" t="n">
        <f aca="false">N73*Сетка!E46</f>
        <v>0.464581768730551</v>
      </c>
      <c r="R73" s="0" t="n">
        <f aca="false">($B$8-dk*$B$6)+$B$3*Сетка!F46+($B$4+dk)*Сетка!E46</f>
        <v>-0.000155292585510803</v>
      </c>
      <c r="S73" s="0" t="n">
        <f aca="false">IF(Сетка!B46="бетон",IF(R73&gt;=0,0,IF(R73&gt;=-eb1,Ebr*R73,-Rb)),IF(ABS(R73)&lt;=es0,Es*R73,SIGN(R73)*Rs))</f>
        <v>-1.50116165993776</v>
      </c>
      <c r="T73" s="0" t="n">
        <f aca="false">S73*Сетка!G46*1000</f>
        <v>-3.7529041498444</v>
      </c>
      <c r="U73" s="0" t="n">
        <f aca="false">T73*Сетка!F46</f>
        <v>-0.46911301873055</v>
      </c>
      <c r="V73" s="0" t="n">
        <f aca="false">T73*Сетка!E46</f>
        <v>0.46911301873055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$B$8+$B$3*Сетка!F47+$B$4*Сетка!E47</f>
        <v>-0.000586880861673823</v>
      </c>
      <c r="G74" s="0" t="n">
        <f aca="false">IF(Сетка!B47="бетон",IF(F74&gt;=0,0,IF(F74&gt;=-eb1,Ebr*F74,-Rb)),IF(ABS(F74)&lt;=es0,Es*F74,SIGN(F74)*Rs))</f>
        <v>-5.67318166284695</v>
      </c>
      <c r="H74" s="0" t="n">
        <f aca="false">G74*Сетка!G47*1000</f>
        <v>-14.1829541571174</v>
      </c>
      <c r="I74" s="0" t="n">
        <f aca="false">H74*Сетка!F47</f>
        <v>-1.77286926963967</v>
      </c>
      <c r="J74" s="0" t="n">
        <f aca="false">H74*Сетка!E47</f>
        <v>1.0637215617838</v>
      </c>
      <c r="L74" s="0" t="n">
        <f aca="false">($B$8-dk*$B$7)+($B$3+dk)*Сетка!F47+$B$4*Сетка!E47</f>
        <v>-0.000588130861673823</v>
      </c>
      <c r="M74" s="0" t="n">
        <f aca="false">IF(Сетка!B47="бетон",IF(L74&gt;=0,0,IF(L74&gt;=-eb1,Ebr*L74,-Rb)),IF(ABS(L74)&lt;=es0,Es*L74,SIGN(L74)*Rs))</f>
        <v>-5.68526499618029</v>
      </c>
      <c r="N74" s="0" t="n">
        <f aca="false">M74*Сетка!G47*1000</f>
        <v>-14.2131624904507</v>
      </c>
      <c r="O74" s="0" t="n">
        <f aca="false">N74*Сетка!F47</f>
        <v>-1.77664531130634</v>
      </c>
      <c r="P74" s="0" t="n">
        <f aca="false">N74*Сетка!E47</f>
        <v>1.0659871867838</v>
      </c>
      <c r="R74" s="0" t="n">
        <f aca="false">($B$8-dk*$B$6)+$B$3*Сетка!F47+($B$4+dk)*Сетка!E47</f>
        <v>-0.000589130861673823</v>
      </c>
      <c r="S74" s="0" t="n">
        <f aca="false">IF(Сетка!B47="бетон",IF(R74&gt;=0,0,IF(R74&gt;=-eb1,Ebr*R74,-Rb)),IF(ABS(R74)&lt;=es0,Es*R74,SIGN(R74)*Rs))</f>
        <v>-5.69493166284695</v>
      </c>
      <c r="T74" s="0" t="n">
        <f aca="false">S74*Сетка!G47*1000</f>
        <v>-14.2373291571174</v>
      </c>
      <c r="U74" s="0" t="n">
        <f aca="false">T74*Сетка!F47</f>
        <v>-1.77966614463967</v>
      </c>
      <c r="V74" s="0" t="n">
        <f aca="false">T74*Сетка!E47</f>
        <v>1.0677996867838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$B$8+$B$3*Сетка!F48+$B$4*Сетка!E48</f>
        <v>-0.00102121913783684</v>
      </c>
      <c r="G75" s="0" t="n">
        <f aca="false">IF(Сетка!B48="бетон",IF(F75&gt;=0,0,IF(F75&gt;=-eb1,Ebr*F75,-Rb)),IF(ABS(F75)&lt;=es0,Es*F75,SIGN(F75)*Rs))</f>
        <v>-9.87178499908947</v>
      </c>
      <c r="H75" s="0" t="n">
        <f aca="false">G75*Сетка!G48*1000</f>
        <v>-24.6794624977237</v>
      </c>
      <c r="I75" s="0" t="n">
        <f aca="false">H75*Сетка!F48</f>
        <v>-3.08493281221546</v>
      </c>
      <c r="J75" s="0" t="n">
        <f aca="false">H75*Сетка!E48</f>
        <v>0.616986562443092</v>
      </c>
      <c r="L75" s="0" t="n">
        <f aca="false">($B$8-dk*$B$7)+($B$3+dk)*Сетка!F48+$B$4*Сетка!E48</f>
        <v>-0.00102246913783684</v>
      </c>
      <c r="M75" s="0" t="n">
        <f aca="false">IF(Сетка!B48="бетон",IF(L75&gt;=0,0,IF(L75&gt;=-eb1,Ebr*L75,-Rb)),IF(ABS(L75)&lt;=es0,Es*L75,SIGN(L75)*Rs))</f>
        <v>-9.88386833242281</v>
      </c>
      <c r="N75" s="0" t="n">
        <f aca="false">M75*Сетка!G48*1000</f>
        <v>-24.709670831057</v>
      </c>
      <c r="O75" s="0" t="n">
        <f aca="false">N75*Сетка!F48</f>
        <v>-3.08870885388213</v>
      </c>
      <c r="P75" s="0" t="n">
        <f aca="false">N75*Сетка!E48</f>
        <v>0.617741770776426</v>
      </c>
      <c r="R75" s="0" t="n">
        <f aca="false">($B$8-dk*$B$6)+$B$3*Сетка!F48+($B$4+dk)*Сетка!E48</f>
        <v>-0.00102296913783684</v>
      </c>
      <c r="S75" s="0" t="n">
        <f aca="false">IF(Сетка!B48="бетон",IF(R75&gt;=0,0,IF(R75&gt;=-eb1,Ebr*R75,-Rb)),IF(ABS(R75)&lt;=es0,Es*R75,SIGN(R75)*Rs))</f>
        <v>-9.88870166575614</v>
      </c>
      <c r="T75" s="0" t="n">
        <f aca="false">S75*Сетка!G48*1000</f>
        <v>-24.7217541643904</v>
      </c>
      <c r="U75" s="0" t="n">
        <f aca="false">T75*Сетка!F48</f>
        <v>-3.09021927054879</v>
      </c>
      <c r="V75" s="0" t="n">
        <f aca="false">T75*Сетка!E48</f>
        <v>0.618043854109759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$B$8+$B$3*Сетка!F49+$B$4*Сетка!E49</f>
        <v>-0.00145555741399986</v>
      </c>
      <c r="G76" s="0" t="n">
        <f aca="false">IF(Сетка!B49="бетон",IF(F76&gt;=0,0,IF(F76&gt;=-eb1,Ebr*F76,-Rb)),IF(ABS(F76)&lt;=es0,Es*F76,SIGN(F76)*Rs))</f>
        <v>-14.070388335332</v>
      </c>
      <c r="H76" s="0" t="n">
        <f aca="false">G76*Сетка!G49*1000</f>
        <v>-35.17597083833</v>
      </c>
      <c r="I76" s="0" t="n">
        <f aca="false">H76*Сетка!F49</f>
        <v>-4.39699635479125</v>
      </c>
      <c r="J76" s="0" t="n">
        <f aca="false">H76*Сетка!E49</f>
        <v>-0.87939927095825</v>
      </c>
      <c r="L76" s="0" t="n">
        <f aca="false">($B$8-dk*$B$7)+($B$3+dk)*Сетка!F49+$B$4*Сетка!E49</f>
        <v>-0.00145680741399986</v>
      </c>
      <c r="M76" s="0" t="n">
        <f aca="false">IF(Сетка!B49="бетон",IF(L76&gt;=0,0,IF(L76&gt;=-eb1,Ebr*L76,-Rb)),IF(ABS(L76)&lt;=es0,Es*L76,SIGN(L76)*Rs))</f>
        <v>-14.0824716686653</v>
      </c>
      <c r="N76" s="0" t="n">
        <f aca="false">M76*Сетка!G49*1000</f>
        <v>-35.2061791716633</v>
      </c>
      <c r="O76" s="0" t="n">
        <f aca="false">N76*Сетка!F49</f>
        <v>-4.40077239645792</v>
      </c>
      <c r="P76" s="0" t="n">
        <f aca="false">N76*Сетка!E49</f>
        <v>-0.880154479291583</v>
      </c>
      <c r="R76" s="0" t="n">
        <f aca="false">($B$8-dk*$B$6)+$B$3*Сетка!F49+($B$4+dk)*Сетка!E49</f>
        <v>-0.00145680741399986</v>
      </c>
      <c r="S76" s="0" t="n">
        <f aca="false">IF(Сетка!B49="бетон",IF(R76&gt;=0,0,IF(R76&gt;=-eb1,Ebr*R76,-Rb)),IF(ABS(R76)&lt;=es0,Es*R76,SIGN(R76)*Rs))</f>
        <v>-14.0824716686653</v>
      </c>
      <c r="T76" s="0" t="n">
        <f aca="false">S76*Сетка!G49*1000</f>
        <v>-35.2061791716633</v>
      </c>
      <c r="U76" s="0" t="n">
        <f aca="false">T76*Сетка!F49</f>
        <v>-4.40077239645792</v>
      </c>
      <c r="V76" s="0" t="n">
        <f aca="false">T76*Сетка!E49</f>
        <v>-0.880154479291583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$B$8+$B$3*Сетка!F50+$B$4*Сетка!E50</f>
        <v>-0.00188989569016288</v>
      </c>
      <c r="G77" s="0" t="n">
        <f aca="false">IF(Сетка!B50="бетон",IF(F77&gt;=0,0,IF(F77&gt;=-eb1,Ebr*F77,-Rb)),IF(ABS(F77)&lt;=es0,Es*F77,SIGN(F77)*Rs))</f>
        <v>-14.5</v>
      </c>
      <c r="H77" s="0" t="n">
        <f aca="false">G77*Сетка!G50*1000</f>
        <v>-36.25</v>
      </c>
      <c r="I77" s="0" t="n">
        <f aca="false">H77*Сетка!F50</f>
        <v>-4.53125</v>
      </c>
      <c r="J77" s="0" t="n">
        <f aca="false">H77*Сетка!E50</f>
        <v>-2.71875</v>
      </c>
      <c r="L77" s="0" t="n">
        <f aca="false">($B$8-dk*$B$7)+($B$3+dk)*Сетка!F50+$B$4*Сетка!E50</f>
        <v>-0.00189114569016288</v>
      </c>
      <c r="M77" s="0" t="n">
        <f aca="false">IF(Сетка!B50="бетон",IF(L77&gt;=0,0,IF(L77&gt;=-eb1,Ebr*L77,-Rb)),IF(ABS(L77)&lt;=es0,Es*L77,SIGN(L77)*Rs))</f>
        <v>-14.5</v>
      </c>
      <c r="N77" s="0" t="n">
        <f aca="false">M77*Сетка!G50*1000</f>
        <v>-36.25</v>
      </c>
      <c r="O77" s="0" t="n">
        <f aca="false">N77*Сетка!F50</f>
        <v>-4.53125</v>
      </c>
      <c r="P77" s="0" t="n">
        <f aca="false">N77*Сетка!E50</f>
        <v>-2.71875</v>
      </c>
      <c r="R77" s="0" t="n">
        <f aca="false">($B$8-dk*$B$6)+$B$3*Сетка!F50+($B$4+dk)*Сетка!E50</f>
        <v>-0.00189064569016288</v>
      </c>
      <c r="S77" s="0" t="n">
        <f aca="false">IF(Сетка!B50="бетон",IF(R77&gt;=0,0,IF(R77&gt;=-eb1,Ebr*R77,-Rb)),IF(ABS(R77)&lt;=es0,Es*R77,SIGN(R77)*Rs))</f>
        <v>-14.5</v>
      </c>
      <c r="T77" s="0" t="n">
        <f aca="false">S77*Сетка!G50*1000</f>
        <v>-36.25</v>
      </c>
      <c r="U77" s="0" t="n">
        <f aca="false">T77*Сетка!F50</f>
        <v>-4.53125</v>
      </c>
      <c r="V77" s="0" t="n">
        <f aca="false">T77*Сетка!E50</f>
        <v>-2.71875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$B$8+$B$3*Сетка!F51+$B$4*Сетка!E51</f>
        <v>-0.0023242339663259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L78" s="0" t="n">
        <f aca="false">($B$8-dk*$B$7)+($B$3+dk)*Сетка!F51+$B$4*Сетка!E51</f>
        <v>-0.0023254839663259</v>
      </c>
      <c r="M78" s="0" t="n">
        <f aca="false">IF(Сетка!B51="бетон",IF(L78&gt;=0,0,IF(L78&gt;=-eb1,Ebr*L78,-Rb)),IF(ABS(L78)&lt;=es0,Es*L78,SIGN(L78)*Rs))</f>
        <v>-14.5</v>
      </c>
      <c r="N78" s="0" t="n">
        <f aca="false">M78*Сетка!G51*1000</f>
        <v>-36.25</v>
      </c>
      <c r="O78" s="0" t="n">
        <f aca="false">N78*Сетка!F51</f>
        <v>-4.53125</v>
      </c>
      <c r="P78" s="0" t="n">
        <f aca="false">N78*Сетка!E51</f>
        <v>-4.53125</v>
      </c>
      <c r="R78" s="0" t="n">
        <f aca="false">($B$8-dk*$B$6)+$B$3*Сетка!F51+($B$4+dk)*Сетка!E51</f>
        <v>-0.0023244839663259</v>
      </c>
      <c r="S78" s="0" t="n">
        <f aca="false">IF(Сетка!B51="бетон",IF(R78&gt;=0,0,IF(R78&gt;=-eb1,Ebr*R78,-Rb)),IF(ABS(R78)&lt;=es0,Es*R78,SIGN(R78)*Rs))</f>
        <v>-14.5</v>
      </c>
      <c r="T78" s="0" t="n">
        <f aca="false">S78*Сетка!G51*1000</f>
        <v>-36.25</v>
      </c>
      <c r="U78" s="0" t="n">
        <f aca="false">T78*Сетка!F51</f>
        <v>-4.53125</v>
      </c>
      <c r="V78" s="0" t="n">
        <f aca="false">T78*Сетка!E51</f>
        <v>-4.53125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$B$8+$B$3*Сетка!F52+$B$4*Сетка!E52</f>
        <v>-0.000535981343747839</v>
      </c>
      <c r="G79" s="0" t="n">
        <f aca="false">IF(Сетка!B52="бетон",IF(F79&gt;=0,0,IF(F79&gt;=-eb1,Ebr*F79,-Rb)),IF(ABS(F79)&lt;=es0,Es*F79,SIGN(F79)*Rs))</f>
        <v>-5.18115298956244</v>
      </c>
      <c r="H79" s="0" t="n">
        <f aca="false">G79*Сетка!G52*1000</f>
        <v>-12.9528824739061</v>
      </c>
      <c r="I79" s="0" t="n">
        <f aca="false">H79*Сетка!F52</f>
        <v>-2.26675443293357</v>
      </c>
      <c r="J79" s="0" t="n">
        <f aca="false">H79*Сетка!E52</f>
        <v>1.61911030923826</v>
      </c>
      <c r="L79" s="0" t="n">
        <f aca="false">($B$8-dk*$B$7)+($B$3+dk)*Сетка!F52+$B$4*Сетка!E52</f>
        <v>-0.000536731343747839</v>
      </c>
      <c r="M79" s="0" t="n">
        <f aca="false">IF(Сетка!B52="бетон",IF(L79&gt;=0,0,IF(L79&gt;=-eb1,Ebr*L79,-Rb)),IF(ABS(L79)&lt;=es0,Es*L79,SIGN(L79)*Rs))</f>
        <v>-5.18840298956244</v>
      </c>
      <c r="N79" s="0" t="n">
        <f aca="false">M79*Сетка!G52*1000</f>
        <v>-12.9710074739061</v>
      </c>
      <c r="O79" s="0" t="n">
        <f aca="false">N79*Сетка!F52</f>
        <v>-2.26992630793357</v>
      </c>
      <c r="P79" s="0" t="n">
        <f aca="false">N79*Сетка!E52</f>
        <v>1.62137593423826</v>
      </c>
      <c r="R79" s="0" t="n">
        <f aca="false">($B$8-dk*$B$6)+$B$3*Сетка!F52+($B$4+dk)*Сетка!E52</f>
        <v>-0.000538731343747839</v>
      </c>
      <c r="S79" s="0" t="n">
        <f aca="false">IF(Сетка!B52="бетон",IF(R79&gt;=0,0,IF(R79&gt;=-eb1,Ebr*R79,-Rb)),IF(ABS(R79)&lt;=es0,Es*R79,SIGN(R79)*Rs))</f>
        <v>-5.20773632289578</v>
      </c>
      <c r="T79" s="0" t="n">
        <f aca="false">S79*Сетка!G52*1000</f>
        <v>-13.0193408072394</v>
      </c>
      <c r="U79" s="0" t="n">
        <f aca="false">T79*Сетка!F52</f>
        <v>-2.2783846412669</v>
      </c>
      <c r="V79" s="0" t="n">
        <f aca="false">T79*Сетка!E52</f>
        <v>1.62741760090493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$B$8+$B$3*Сетка!F53+$B$4*Сетка!E53</f>
        <v>-0.000970319619910859</v>
      </c>
      <c r="G80" s="0" t="n">
        <f aca="false">IF(Сетка!B53="бетон",IF(F80&gt;=0,0,IF(F80&gt;=-eb1,Ebr*F80,-Rb)),IF(ABS(F80)&lt;=es0,Es*F80,SIGN(F80)*Rs))</f>
        <v>-9.37975632580497</v>
      </c>
      <c r="H80" s="0" t="n">
        <f aca="false">G80*Сетка!G53*1000</f>
        <v>-23.4493908145124</v>
      </c>
      <c r="I80" s="0" t="n">
        <f aca="false">H80*Сетка!F53</f>
        <v>-4.10364339253967</v>
      </c>
      <c r="J80" s="0" t="n">
        <f aca="false">H80*Сетка!E53</f>
        <v>1.75870431108843</v>
      </c>
      <c r="L80" s="0" t="n">
        <f aca="false">($B$8-dk*$B$7)+($B$3+dk)*Сетка!F53+$B$4*Сетка!E53</f>
        <v>-0.000971069619910859</v>
      </c>
      <c r="M80" s="0" t="n">
        <f aca="false">IF(Сетка!B53="бетон",IF(L80&gt;=0,0,IF(L80&gt;=-eb1,Ebr*L80,-Rb)),IF(ABS(L80)&lt;=es0,Es*L80,SIGN(L80)*Rs))</f>
        <v>-9.38700632580497</v>
      </c>
      <c r="N80" s="0" t="n">
        <f aca="false">M80*Сетка!G53*1000</f>
        <v>-23.4675158145124</v>
      </c>
      <c r="O80" s="0" t="n">
        <f aca="false">N80*Сетка!F53</f>
        <v>-4.10681526753967</v>
      </c>
      <c r="P80" s="0" t="n">
        <f aca="false">N80*Сетка!E53</f>
        <v>1.76006368608843</v>
      </c>
      <c r="R80" s="0" t="n">
        <f aca="false">($B$8-dk*$B$6)+$B$3*Сетка!F53+($B$4+dk)*Сетка!E53</f>
        <v>-0.000972569619910859</v>
      </c>
      <c r="S80" s="0" t="n">
        <f aca="false">IF(Сетка!B53="бетон",IF(R80&gt;=0,0,IF(R80&gt;=-eb1,Ebr*R80,-Rb)),IF(ABS(R80)&lt;=es0,Es*R80,SIGN(R80)*Rs))</f>
        <v>-9.40150632580497</v>
      </c>
      <c r="T80" s="0" t="n">
        <f aca="false">S80*Сетка!G53*1000</f>
        <v>-23.5037658145124</v>
      </c>
      <c r="U80" s="0" t="n">
        <f aca="false">T80*Сетка!F53</f>
        <v>-4.11315901753967</v>
      </c>
      <c r="V80" s="0" t="n">
        <f aca="false">T80*Сетка!E53</f>
        <v>1.76278243608843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$B$8+$B$3*Сетка!F54+$B$4*Сетка!E54</f>
        <v>-0.00140465789607388</v>
      </c>
      <c r="G81" s="0" t="n">
        <f aca="false">IF(Сетка!B54="бетон",IF(F81&gt;=0,0,IF(F81&gt;=-eb1,Ebr*F81,-Rb)),IF(ABS(F81)&lt;=es0,Es*F81,SIGN(F81)*Rs))</f>
        <v>-13.5783596620475</v>
      </c>
      <c r="H81" s="0" t="n">
        <f aca="false">G81*Сетка!G54*1000</f>
        <v>-33.9458991551187</v>
      </c>
      <c r="I81" s="0" t="n">
        <f aca="false">H81*Сетка!F54</f>
        <v>-5.94053235214578</v>
      </c>
      <c r="J81" s="0" t="n">
        <f aca="false">H81*Сетка!E54</f>
        <v>0.848647478877968</v>
      </c>
      <c r="L81" s="0" t="n">
        <f aca="false">($B$8-dk*$B$7)+($B$3+dk)*Сетка!F54+$B$4*Сетка!E54</f>
        <v>-0.00140540789607388</v>
      </c>
      <c r="M81" s="0" t="n">
        <f aca="false">IF(Сетка!B54="бетон",IF(L81&gt;=0,0,IF(L81&gt;=-eb1,Ebr*L81,-Rb)),IF(ABS(L81)&lt;=es0,Es*L81,SIGN(L81)*Rs))</f>
        <v>-13.5856096620475</v>
      </c>
      <c r="N81" s="0" t="n">
        <f aca="false">M81*Сетка!G54*1000</f>
        <v>-33.9640241551187</v>
      </c>
      <c r="O81" s="0" t="n">
        <f aca="false">N81*Сетка!F54</f>
        <v>-5.94370422714578</v>
      </c>
      <c r="P81" s="0" t="n">
        <f aca="false">N81*Сетка!E54</f>
        <v>0.849100603877968</v>
      </c>
      <c r="R81" s="0" t="n">
        <f aca="false">($B$8-dk*$B$6)+$B$3*Сетка!F54+($B$4+dk)*Сетка!E54</f>
        <v>-0.00140640789607388</v>
      </c>
      <c r="S81" s="0" t="n">
        <f aca="false">IF(Сетка!B54="бетон",IF(R81&gt;=0,0,IF(R81&gt;=-eb1,Ebr*R81,-Rb)),IF(ABS(R81)&lt;=es0,Es*R81,SIGN(R81)*Rs))</f>
        <v>-13.5952763287142</v>
      </c>
      <c r="T81" s="0" t="n">
        <f aca="false">S81*Сетка!G54*1000</f>
        <v>-33.9881908217854</v>
      </c>
      <c r="U81" s="0" t="n">
        <f aca="false">T81*Сетка!F54</f>
        <v>-5.94793339381244</v>
      </c>
      <c r="V81" s="0" t="n">
        <f aca="false">T81*Сетка!E54</f>
        <v>0.849704770544635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$B$8+$B$3*Сетка!F55+$B$4*Сетка!E55</f>
        <v>-0.0018389961722369</v>
      </c>
      <c r="G82" s="0" t="n">
        <f aca="false">IF(Сетка!B55="бетон",IF(F82&gt;=0,0,IF(F82&gt;=-eb1,Ebr*F82,-Rb)),IF(ABS(F82)&lt;=es0,Es*F82,SIGN(F82)*Rs))</f>
        <v>-14.5</v>
      </c>
      <c r="H82" s="0" t="n">
        <f aca="false">G82*Сетка!G55*1000</f>
        <v>-36.25</v>
      </c>
      <c r="I82" s="0" t="n">
        <f aca="false">H82*Сетка!F55</f>
        <v>-6.34375</v>
      </c>
      <c r="J82" s="0" t="n">
        <f aca="false">H82*Сетка!E55</f>
        <v>-0.90625</v>
      </c>
      <c r="L82" s="0" t="n">
        <f aca="false">($B$8-dk*$B$7)+($B$3+dk)*Сетка!F55+$B$4*Сетка!E55</f>
        <v>-0.0018397461722369</v>
      </c>
      <c r="M82" s="0" t="n">
        <f aca="false">IF(Сетка!B55="бетон",IF(L82&gt;=0,0,IF(L82&gt;=-eb1,Ebr*L82,-Rb)),IF(ABS(L82)&lt;=es0,Es*L82,SIGN(L82)*Rs))</f>
        <v>-14.5</v>
      </c>
      <c r="N82" s="0" t="n">
        <f aca="false">M82*Сетка!G55*1000</f>
        <v>-36.25</v>
      </c>
      <c r="O82" s="0" t="n">
        <f aca="false">N82*Сетка!F55</f>
        <v>-6.34375</v>
      </c>
      <c r="P82" s="0" t="n">
        <f aca="false">N82*Сетка!E55</f>
        <v>-0.90625</v>
      </c>
      <c r="R82" s="0" t="n">
        <f aca="false">($B$8-dk*$B$6)+$B$3*Сетка!F55+($B$4+dk)*Сетка!E55</f>
        <v>-0.0018402461722369</v>
      </c>
      <c r="S82" s="0" t="n">
        <f aca="false">IF(Сетка!B55="бетон",IF(R82&gt;=0,0,IF(R82&gt;=-eb1,Ebr*R82,-Rb)),IF(ABS(R82)&lt;=es0,Es*R82,SIGN(R82)*Rs))</f>
        <v>-14.5</v>
      </c>
      <c r="T82" s="0" t="n">
        <f aca="false">S82*Сетка!G55*1000</f>
        <v>-36.25</v>
      </c>
      <c r="U82" s="0" t="n">
        <f aca="false">T82*Сетка!F55</f>
        <v>-6.34375</v>
      </c>
      <c r="V82" s="0" t="n">
        <f aca="false">T82*Сетка!E55</f>
        <v>-0.90625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$B$8+$B$3*Сетка!F56+$B$4*Сетка!E56</f>
        <v>-0.00227333444839992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L83" s="0" t="n">
        <f aca="false">($B$8-dk*$B$7)+($B$3+dk)*Сетка!F56+$B$4*Сетка!E56</f>
        <v>-0.00227408444839992</v>
      </c>
      <c r="M83" s="0" t="n">
        <f aca="false">IF(Сетка!B56="бетон",IF(L83&gt;=0,0,IF(L83&gt;=-eb1,Ebr*L83,-Rb)),IF(ABS(L83)&lt;=es0,Es*L83,SIGN(L83)*Rs))</f>
        <v>-14.5</v>
      </c>
      <c r="N83" s="0" t="n">
        <f aca="false">M83*Сетка!G56*1000</f>
        <v>-36.25</v>
      </c>
      <c r="O83" s="0" t="n">
        <f aca="false">N83*Сетка!F56</f>
        <v>-6.34375</v>
      </c>
      <c r="P83" s="0" t="n">
        <f aca="false">N83*Сетка!E56</f>
        <v>-2.71875</v>
      </c>
      <c r="R83" s="0" t="n">
        <f aca="false">($B$8-dk*$B$6)+$B$3*Сетка!F56+($B$4+dk)*Сетка!E56</f>
        <v>-0.00227408444839992</v>
      </c>
      <c r="S83" s="0" t="n">
        <f aca="false">IF(Сетка!B56="бетон",IF(R83&gt;=0,0,IF(R83&gt;=-eb1,Ebr*R83,-Rb)),IF(ABS(R83)&lt;=es0,Es*R83,SIGN(R83)*Rs))</f>
        <v>-14.5</v>
      </c>
      <c r="T83" s="0" t="n">
        <f aca="false">S83*Сетка!G56*1000</f>
        <v>-36.25</v>
      </c>
      <c r="U83" s="0" t="n">
        <f aca="false">T83*Сетка!F56</f>
        <v>-6.34375</v>
      </c>
      <c r="V83" s="0" t="n">
        <f aca="false">T83*Сетка!E56</f>
        <v>-2.71875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$B$8+$B$3*Сетка!F57+$B$4*Сетка!E57</f>
        <v>-0.00270767272456294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L84" s="0" t="n">
        <f aca="false">($B$8-dk*$B$7)+($B$3+dk)*Сетка!F57+$B$4*Сетка!E57</f>
        <v>-0.00270842272456294</v>
      </c>
      <c r="M84" s="0" t="n">
        <f aca="false">IF(Сетка!B57="бетон",IF(L84&gt;=0,0,IF(L84&gt;=-eb1,Ebr*L84,-Rb)),IF(ABS(L84)&lt;=es0,Es*L84,SIGN(L84)*Rs))</f>
        <v>-14.5</v>
      </c>
      <c r="N84" s="0" t="n">
        <f aca="false">M84*Сетка!G57*1000</f>
        <v>-36.25</v>
      </c>
      <c r="O84" s="0" t="n">
        <f aca="false">N84*Сетка!F57</f>
        <v>-6.34375</v>
      </c>
      <c r="P84" s="0" t="n">
        <f aca="false">N84*Сетка!E57</f>
        <v>-4.53125</v>
      </c>
      <c r="R84" s="0" t="n">
        <f aca="false">($B$8-dk*$B$6)+$B$3*Сетка!F57+($B$4+dk)*Сетка!E57</f>
        <v>-0.00270792272456294</v>
      </c>
      <c r="S84" s="0" t="n">
        <f aca="false">IF(Сетка!B57="бетон",IF(R84&gt;=0,0,IF(R84&gt;=-eb1,Ebr*R84,-Rb)),IF(ABS(R84)&lt;=es0,Es*R84,SIGN(R84)*Rs))</f>
        <v>-14.5</v>
      </c>
      <c r="T84" s="0" t="n">
        <f aca="false">S84*Сетка!G57*1000</f>
        <v>-36.25</v>
      </c>
      <c r="U84" s="0" t="n">
        <f aca="false">T84*Сетка!F57</f>
        <v>-6.34375</v>
      </c>
      <c r="V84" s="0" t="n">
        <f aca="false">T84*Сетка!E57</f>
        <v>-4.53125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$B$8+$B$3*Сетка!F58+$B$4*Сетка!E58</f>
        <v>-0.000919420101984874</v>
      </c>
      <c r="G85" s="0" t="n">
        <f aca="false">IF(Сетка!B58="бетон",IF(F85&gt;=0,0,IF(F85&gt;=-eb1,Ebr*F85,-Rb)),IF(ABS(F85)&lt;=es0,Es*F85,SIGN(F85)*Rs))</f>
        <v>-8.88772765252045</v>
      </c>
      <c r="H85" s="0" t="n">
        <f aca="false">G85*Сетка!G58*1000</f>
        <v>-22.2193191313011</v>
      </c>
      <c r="I85" s="0" t="n">
        <f aca="false">H85*Сетка!F58</f>
        <v>-4.99934680454275</v>
      </c>
      <c r="J85" s="0" t="n">
        <f aca="false">H85*Сетка!E58</f>
        <v>2.77741489141264</v>
      </c>
      <c r="L85" s="0" t="n">
        <f aca="false">($B$8-dk*$B$7)+($B$3+dk)*Сетка!F58+$B$4*Сетка!E58</f>
        <v>-0.000919670101984874</v>
      </c>
      <c r="M85" s="0" t="n">
        <f aca="false">IF(Сетка!B58="бетон",IF(L85&gt;=0,0,IF(L85&gt;=-eb1,Ebr*L85,-Rb)),IF(ABS(L85)&lt;=es0,Es*L85,SIGN(L85)*Rs))</f>
        <v>-8.89014431918712</v>
      </c>
      <c r="N85" s="0" t="n">
        <f aca="false">M85*Сетка!G58*1000</f>
        <v>-22.2253607979678</v>
      </c>
      <c r="O85" s="0" t="n">
        <f aca="false">N85*Сетка!F58</f>
        <v>-5.00070617954275</v>
      </c>
      <c r="P85" s="0" t="n">
        <f aca="false">N85*Сетка!E58</f>
        <v>2.77817009974597</v>
      </c>
      <c r="R85" s="0" t="n">
        <f aca="false">($B$8-dk*$B$6)+$B$3*Сетка!F58+($B$4+dk)*Сетка!E58</f>
        <v>-0.000922170101984874</v>
      </c>
      <c r="S85" s="0" t="n">
        <f aca="false">IF(Сетка!B58="бетон",IF(R85&gt;=0,0,IF(R85&gt;=-eb1,Ebr*R85,-Rb)),IF(ABS(R85)&lt;=es0,Es*R85,SIGN(R85)*Rs))</f>
        <v>-8.91431098585378</v>
      </c>
      <c r="T85" s="0" t="n">
        <f aca="false">S85*Сетка!G58*1000</f>
        <v>-22.2857774646344</v>
      </c>
      <c r="U85" s="0" t="n">
        <f aca="false">T85*Сетка!F58</f>
        <v>-5.01429992954275</v>
      </c>
      <c r="V85" s="0" t="n">
        <f aca="false">T85*Сетка!E58</f>
        <v>2.78572218307931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$B$8+$B$3*Сетка!F59+$B$4*Сетка!E59</f>
        <v>-0.00135375837814789</v>
      </c>
      <c r="G86" s="0" t="n">
        <f aca="false">IF(Сетка!B59="бетон",IF(F86&gt;=0,0,IF(F86&gt;=-eb1,Ebr*F86,-Rb)),IF(ABS(F86)&lt;=es0,Es*F86,SIGN(F86)*Rs))</f>
        <v>-13.086330988763</v>
      </c>
      <c r="H86" s="0" t="n">
        <f aca="false">G86*Сетка!G59*1000</f>
        <v>-32.7158274719074</v>
      </c>
      <c r="I86" s="0" t="n">
        <f aca="false">H86*Сетка!F59</f>
        <v>-7.36106118117917</v>
      </c>
      <c r="J86" s="0" t="n">
        <f aca="false">H86*Сетка!E59</f>
        <v>2.45368706039306</v>
      </c>
      <c r="L86" s="0" t="n">
        <f aca="false">($B$8-dk*$B$7)+($B$3+dk)*Сетка!F59+$B$4*Сетка!E59</f>
        <v>-0.00135400837814789</v>
      </c>
      <c r="M86" s="0" t="n">
        <f aca="false">IF(Сетка!B59="бетон",IF(L86&gt;=0,0,IF(L86&gt;=-eb1,Ebr*L86,-Rb)),IF(ABS(L86)&lt;=es0,Es*L86,SIGN(L86)*Rs))</f>
        <v>-13.0887476554296</v>
      </c>
      <c r="N86" s="0" t="n">
        <f aca="false">M86*Сетка!G59*1000</f>
        <v>-32.7218691385741</v>
      </c>
      <c r="O86" s="0" t="n">
        <f aca="false">N86*Сетка!F59</f>
        <v>-7.36242055617917</v>
      </c>
      <c r="P86" s="0" t="n">
        <f aca="false">N86*Сетка!E59</f>
        <v>2.45414018539306</v>
      </c>
      <c r="R86" s="0" t="n">
        <f aca="false">($B$8-dk*$B$6)+$B$3*Сетка!F59+($B$4+dk)*Сетка!E59</f>
        <v>-0.00135600837814789</v>
      </c>
      <c r="S86" s="0" t="n">
        <f aca="false">IF(Сетка!B59="бетон",IF(R86&gt;=0,0,IF(R86&gt;=-eb1,Ebr*R86,-Rb)),IF(ABS(R86)&lt;=es0,Es*R86,SIGN(R86)*Rs))</f>
        <v>-13.108080988763</v>
      </c>
      <c r="T86" s="0" t="n">
        <f aca="false">S86*Сетка!G59*1000</f>
        <v>-32.7702024719074</v>
      </c>
      <c r="U86" s="0" t="n">
        <f aca="false">T86*Сетка!F59</f>
        <v>-7.37329555617917</v>
      </c>
      <c r="V86" s="0" t="n">
        <f aca="false">T86*Сетка!E59</f>
        <v>2.45776518539306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$B$8+$B$3*Сетка!F60+$B$4*Сетка!E60</f>
        <v>-0.00178809665431091</v>
      </c>
      <c r="G87" s="0" t="n">
        <f aca="false">IF(Сетка!B60="бетон",IF(F87&gt;=0,0,IF(F87&gt;=-eb1,Ebr*F87,-Rb)),IF(ABS(F87)&lt;=es0,Es*F87,SIGN(F87)*Rs))</f>
        <v>-14.5</v>
      </c>
      <c r="H87" s="0" t="n">
        <f aca="false">G87*Сетка!G60*1000</f>
        <v>-36.25</v>
      </c>
      <c r="I87" s="0" t="n">
        <f aca="false">H87*Сетка!F60</f>
        <v>-8.15625</v>
      </c>
      <c r="J87" s="0" t="n">
        <f aca="false">H87*Сетка!E60</f>
        <v>0.90625</v>
      </c>
      <c r="L87" s="0" t="n">
        <f aca="false">($B$8-dk*$B$7)+($B$3+dk)*Сетка!F60+$B$4*Сетка!E60</f>
        <v>-0.00178834665431091</v>
      </c>
      <c r="M87" s="0" t="n">
        <f aca="false">IF(Сетка!B60="бетон",IF(L87&gt;=0,0,IF(L87&gt;=-eb1,Ebr*L87,-Rb)),IF(ABS(L87)&lt;=es0,Es*L87,SIGN(L87)*Rs))</f>
        <v>-14.5</v>
      </c>
      <c r="N87" s="0" t="n">
        <f aca="false">M87*Сетка!G60*1000</f>
        <v>-36.25</v>
      </c>
      <c r="O87" s="0" t="n">
        <f aca="false">N87*Сетка!F60</f>
        <v>-8.15625</v>
      </c>
      <c r="P87" s="0" t="n">
        <f aca="false">N87*Сетка!E60</f>
        <v>0.90625</v>
      </c>
      <c r="R87" s="0" t="n">
        <f aca="false">($B$8-dk*$B$6)+$B$3*Сетка!F60+($B$4+dk)*Сетка!E60</f>
        <v>-0.00178984665431091</v>
      </c>
      <c r="S87" s="0" t="n">
        <f aca="false">IF(Сетка!B60="бетон",IF(R87&gt;=0,0,IF(R87&gt;=-eb1,Ebr*R87,-Rb)),IF(ABS(R87)&lt;=es0,Es*R87,SIGN(R87)*Rs))</f>
        <v>-14.5</v>
      </c>
      <c r="T87" s="0" t="n">
        <f aca="false">S87*Сетка!G60*1000</f>
        <v>-36.25</v>
      </c>
      <c r="U87" s="0" t="n">
        <f aca="false">T87*Сетка!F60</f>
        <v>-8.15625</v>
      </c>
      <c r="V87" s="0" t="n">
        <f aca="false">T87*Сетка!E60</f>
        <v>0.90625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$B$8+$B$3*Сетка!F61+$B$4*Сетка!E61</f>
        <v>-0.00222243493047393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L88" s="0" t="n">
        <f aca="false">($B$8-dk*$B$7)+($B$3+dk)*Сетка!F61+$B$4*Сетка!E61</f>
        <v>-0.00222268493047393</v>
      </c>
      <c r="M88" s="0" t="n">
        <f aca="false">IF(Сетка!B61="бетон",IF(L88&gt;=0,0,IF(L88&gt;=-eb1,Ebr*L88,-Rb)),IF(ABS(L88)&lt;=es0,Es*L88,SIGN(L88)*Rs))</f>
        <v>-14.5</v>
      </c>
      <c r="N88" s="0" t="n">
        <f aca="false">M88*Сетка!G61*1000</f>
        <v>-36.25</v>
      </c>
      <c r="O88" s="0" t="n">
        <f aca="false">N88*Сетка!F61</f>
        <v>-8.15625</v>
      </c>
      <c r="P88" s="0" t="n">
        <f aca="false">N88*Сетка!E61</f>
        <v>-0.90625</v>
      </c>
      <c r="R88" s="0" t="n">
        <f aca="false">($B$8-dk*$B$6)+$B$3*Сетка!F61+($B$4+dk)*Сетка!E61</f>
        <v>-0.00222368493047393</v>
      </c>
      <c r="S88" s="0" t="n">
        <f aca="false">IF(Сетка!B61="бетон",IF(R88&gt;=0,0,IF(R88&gt;=-eb1,Ebr*R88,-Rb)),IF(ABS(R88)&lt;=es0,Es*R88,SIGN(R88)*Rs))</f>
        <v>-14.5</v>
      </c>
      <c r="T88" s="0" t="n">
        <f aca="false">S88*Сетка!G61*1000</f>
        <v>-36.25</v>
      </c>
      <c r="U88" s="0" t="n">
        <f aca="false">T88*Сетка!F61</f>
        <v>-8.15625</v>
      </c>
      <c r="V88" s="0" t="n">
        <f aca="false">T88*Сетка!E61</f>
        <v>-0.90625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$B$8+$B$3*Сетка!F62+$B$4*Сетка!E62</f>
        <v>-0.00265677320663695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L89" s="0" t="n">
        <f aca="false">($B$8-dk*$B$7)+($B$3+dk)*Сетка!F62+$B$4*Сетка!E62</f>
        <v>-0.00265702320663695</v>
      </c>
      <c r="M89" s="0" t="n">
        <f aca="false">IF(Сетка!B62="бетон",IF(L89&gt;=0,0,IF(L89&gt;=-eb1,Ebr*L89,-Rb)),IF(ABS(L89)&lt;=es0,Es*L89,SIGN(L89)*Rs))</f>
        <v>-14.5</v>
      </c>
      <c r="N89" s="0" t="n">
        <f aca="false">M89*Сетка!G62*1000</f>
        <v>-36.25</v>
      </c>
      <c r="O89" s="0" t="n">
        <f aca="false">N89*Сетка!F62</f>
        <v>-8.15625</v>
      </c>
      <c r="P89" s="0" t="n">
        <f aca="false">N89*Сетка!E62</f>
        <v>-2.71875</v>
      </c>
      <c r="R89" s="0" t="n">
        <f aca="false">($B$8-dk*$B$6)+$B$3*Сетка!F62+($B$4+dk)*Сетка!E62</f>
        <v>-0.00265752320663695</v>
      </c>
      <c r="S89" s="0" t="n">
        <f aca="false">IF(Сетка!B62="бетон",IF(R89&gt;=0,0,IF(R89&gt;=-eb1,Ebr*R89,-Rb)),IF(ABS(R89)&lt;=es0,Es*R89,SIGN(R89)*Rs))</f>
        <v>-14.5</v>
      </c>
      <c r="T89" s="0" t="n">
        <f aca="false">S89*Сетка!G62*1000</f>
        <v>-36.25</v>
      </c>
      <c r="U89" s="0" t="n">
        <f aca="false">T89*Сетка!F62</f>
        <v>-8.15625</v>
      </c>
      <c r="V89" s="0" t="n">
        <f aca="false">T89*Сетка!E62</f>
        <v>-2.71875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$B$8+$B$3*Сетка!F63+$B$4*Сетка!E63</f>
        <v>-0.00309111148279997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L90" s="0" t="n">
        <f aca="false">($B$8-dk*$B$7)+($B$3+dk)*Сетка!F63+$B$4*Сетка!E63</f>
        <v>-0.00309136148279997</v>
      </c>
      <c r="M90" s="0" t="n">
        <f aca="false">IF(Сетка!B63="бетон",IF(L90&gt;=0,0,IF(L90&gt;=-eb1,Ebr*L90,-Rb)),IF(ABS(L90)&lt;=es0,Es*L90,SIGN(L90)*Rs))</f>
        <v>-14.5</v>
      </c>
      <c r="N90" s="0" t="n">
        <f aca="false">M90*Сетка!G63*1000</f>
        <v>-36.25</v>
      </c>
      <c r="O90" s="0" t="n">
        <f aca="false">N90*Сетка!F63</f>
        <v>-8.15625</v>
      </c>
      <c r="P90" s="0" t="n">
        <f aca="false">N90*Сетка!E63</f>
        <v>-4.53125</v>
      </c>
      <c r="R90" s="0" t="n">
        <f aca="false">($B$8-dk*$B$6)+$B$3*Сетка!F63+($B$4+dk)*Сетка!E63</f>
        <v>-0.00309136148279997</v>
      </c>
      <c r="S90" s="0" t="n">
        <f aca="false">IF(Сетка!B63="бетон",IF(R90&gt;=0,0,IF(R90&gt;=-eb1,Ebr*R90,-Rb)),IF(ABS(R90)&lt;=es0,Es*R90,SIGN(R90)*Rs))</f>
        <v>-14.5</v>
      </c>
      <c r="T90" s="0" t="n">
        <f aca="false">S90*Сетка!G63*1000</f>
        <v>-36.25</v>
      </c>
      <c r="U90" s="0" t="n">
        <f aca="false">T90*Сетка!F63</f>
        <v>-8.15625</v>
      </c>
      <c r="V90" s="0" t="n">
        <f aca="false">T90*Сетка!E63</f>
        <v>-4.53125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$B$8+$B$3*Сетка!F64+$B$4*Сетка!E64</f>
        <v>0.00212264020494842</v>
      </c>
      <c r="G91" s="0" t="n">
        <f aca="false">IF(Сетка!B64="бетон",IF(F91&gt;=0,0,IF(F91&gt;=-eb1,Ebr*F91,-Rb)),IF(ABS(F91)&lt;=es0,Es*F91,SIGN(F91)*Rs))</f>
        <v>424.528040989684</v>
      </c>
      <c r="H91" s="0" t="n">
        <f aca="false">G91*Сетка!G64*1000</f>
        <v>133.369417481606</v>
      </c>
      <c r="I91" s="0" t="n">
        <f aca="false">H91*Сетка!F64</f>
        <v>-26.6738834963211</v>
      </c>
      <c r="J91" s="0" t="n">
        <f aca="false">H91*Сетка!E64</f>
        <v>-13.3369417481606</v>
      </c>
      <c r="L91" s="0" t="n">
        <f aca="false">($B$8-dk*$B$7)+($B$3+dk)*Сетка!F64+$B$4*Сетка!E64</f>
        <v>0.00211814020494842</v>
      </c>
      <c r="M91" s="0" t="n">
        <f aca="false">IF(Сетка!B64="бетон",IF(L91&gt;=0,0,IF(L91&gt;=-eb1,Ebr*L91,-Rb)),IF(ABS(L91)&lt;=es0,Es*L91,SIGN(L91)*Rs))</f>
        <v>423.628040989684</v>
      </c>
      <c r="N91" s="0" t="n">
        <f aca="false">M91*Сетка!G64*1000</f>
        <v>133.086674142783</v>
      </c>
      <c r="O91" s="0" t="n">
        <f aca="false">N91*Сетка!F64</f>
        <v>-26.6173348285565</v>
      </c>
      <c r="P91" s="0" t="n">
        <f aca="false">N91*Сетка!E64</f>
        <v>-13.3086674142783</v>
      </c>
      <c r="R91" s="0" t="n">
        <f aca="false">($B$8-dk*$B$6)+$B$3*Сетка!F64+($B$4+dk)*Сетка!E64</f>
        <v>0.00212014020494842</v>
      </c>
      <c r="S91" s="0" t="n">
        <f aca="false">IF(Сетка!B64="бетон",IF(R91&gt;=0,0,IF(R91&gt;=-eb1,Ebr*R91,-Rb)),IF(ABS(R91)&lt;=es0,Es*R91,SIGN(R91)*Rs))</f>
        <v>424.028040989684</v>
      </c>
      <c r="T91" s="0" t="n">
        <f aca="false">S91*Сетка!G64*1000</f>
        <v>133.212337848926</v>
      </c>
      <c r="U91" s="0" t="n">
        <f aca="false">T91*Сетка!F64</f>
        <v>-26.6424675697852</v>
      </c>
      <c r="V91" s="0" t="n">
        <f aca="false">T91*Сетка!E64</f>
        <v>-13.3212337848926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$B$8+$B$3*Сетка!F65+$B$4*Сетка!E65</f>
        <v>0.000385287100296339</v>
      </c>
      <c r="G92" s="0" t="n">
        <f aca="false">IF(Сетка!B65="бетон",IF(F92&gt;=0,0,IF(F92&gt;=-eb1,Ebr*F92,-Rb)),IF(ABS(F92)&lt;=es0,Es*F92,SIGN(F92)*Rs))</f>
        <v>77.0574200592678</v>
      </c>
      <c r="H92" s="0" t="n">
        <f aca="false">G92*Сетка!G65*1000</f>
        <v>24.2083024762779</v>
      </c>
      <c r="I92" s="0" t="n">
        <f aca="false">H92*Сетка!F65</f>
        <v>-4.84166049525557</v>
      </c>
      <c r="J92" s="0" t="n">
        <f aca="false">H92*Сетка!E65</f>
        <v>2.42083024762779</v>
      </c>
      <c r="L92" s="0" t="n">
        <f aca="false">($B$8-dk*$B$7)+($B$3+dk)*Сетка!F65+$B$4*Сетка!E65</f>
        <v>0.000380787100296339</v>
      </c>
      <c r="M92" s="0" t="n">
        <f aca="false">IF(Сетка!B65="бетон",IF(L92&gt;=0,0,IF(L92&gt;=-eb1,Ebr*L92,-Rb)),IF(ABS(L92)&lt;=es0,Es*L92,SIGN(L92)*Rs))</f>
        <v>76.1574200592678</v>
      </c>
      <c r="N92" s="0" t="n">
        <f aca="false">M92*Сетка!G65*1000</f>
        <v>23.9255591374548</v>
      </c>
      <c r="O92" s="0" t="n">
        <f aca="false">N92*Сетка!F65</f>
        <v>-4.78511182749095</v>
      </c>
      <c r="P92" s="0" t="n">
        <f aca="false">N92*Сетка!E65</f>
        <v>2.39255591374548</v>
      </c>
      <c r="R92" s="0" t="n">
        <f aca="false">($B$8-dk*$B$6)+$B$3*Сетка!F65+($B$4+dk)*Сетка!E65</f>
        <v>0.000384787100296339</v>
      </c>
      <c r="S92" s="0" t="n">
        <f aca="false">IF(Сетка!B65="бетон",IF(R92&gt;=0,0,IF(R92&gt;=-eb1,Ebr*R92,-Rb)),IF(ABS(R92)&lt;=es0,Es*R92,SIGN(R92)*Rs))</f>
        <v>76.9574200592678</v>
      </c>
      <c r="T92" s="0" t="n">
        <f aca="false">S92*Сетка!G65*1000</f>
        <v>24.176886549742</v>
      </c>
      <c r="U92" s="0" t="n">
        <f aca="false">T92*Сетка!F65</f>
        <v>-4.83537730994839</v>
      </c>
      <c r="V92" s="0" t="n">
        <f aca="false">T92*Сетка!E65</f>
        <v>2.4176886549742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$B$8+$B$3*Сетка!F66+$B$4*Сетка!E66</f>
        <v>-0.000944869860947866</v>
      </c>
      <c r="G93" s="0" t="n">
        <f aca="false">IF(Сетка!B66="бетон",IF(F93&gt;=0,0,IF(F93&gt;=-eb1,Ebr*F93,-Rb)),IF(ABS(F93)&lt;=es0,Es*F93,SIGN(F93)*Rs))</f>
        <v>-188.973972189573</v>
      </c>
      <c r="H93" s="0" t="n">
        <f aca="false">G93*Сетка!G66*1000</f>
        <v>-59.3679242750445</v>
      </c>
      <c r="I93" s="0" t="n">
        <f aca="false">H93*Сетка!F66</f>
        <v>-11.8735848550089</v>
      </c>
      <c r="J93" s="0" t="n">
        <f aca="false">H93*Сетка!E66</f>
        <v>5.93679242750445</v>
      </c>
      <c r="L93" s="0" t="n">
        <f aca="false">($B$8-dk*$B$7)+($B$3+dk)*Сетка!F66+$B$4*Сетка!E66</f>
        <v>-0.000945369860947866</v>
      </c>
      <c r="M93" s="0" t="n">
        <f aca="false">IF(Сетка!B66="бетон",IF(L93&gt;=0,0,IF(L93&gt;=-eb1,Ebr*L93,-Rb)),IF(ABS(L93)&lt;=es0,Es*L93,SIGN(L93)*Rs))</f>
        <v>-189.073972189573</v>
      </c>
      <c r="N93" s="0" t="n">
        <f aca="false">M93*Сетка!G66*1000</f>
        <v>-59.3993402015804</v>
      </c>
      <c r="O93" s="0" t="n">
        <f aca="false">N93*Сетка!F66</f>
        <v>-11.8798680403161</v>
      </c>
      <c r="P93" s="0" t="n">
        <f aca="false">N93*Сетка!E66</f>
        <v>5.93993402015804</v>
      </c>
      <c r="R93" s="0" t="n">
        <f aca="false">($B$8-dk*$B$6)+$B$3*Сетка!F66+($B$4+dk)*Сетка!E66</f>
        <v>-0.000947369860947866</v>
      </c>
      <c r="S93" s="0" t="n">
        <f aca="false">IF(Сетка!B66="бетон",IF(R93&gt;=0,0,IF(R93&gt;=-eb1,Ebr*R93,-Rb)),IF(ABS(R93)&lt;=es0,Es*R93,SIGN(R93)*Rs))</f>
        <v>-189.473972189573</v>
      </c>
      <c r="T93" s="0" t="n">
        <f aca="false">S93*Сетка!G66*1000</f>
        <v>-59.525003907724</v>
      </c>
      <c r="U93" s="0" t="n">
        <f aca="false">T93*Сетка!F66</f>
        <v>-11.9050007815448</v>
      </c>
      <c r="V93" s="0" t="n">
        <f aca="false">T93*Сетка!E66</f>
        <v>5.9525003907724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$B$8+$B$3*Сетка!F67+$B$4*Сетка!E67</f>
        <v>-0.00268222296559995</v>
      </c>
      <c r="G94" s="0" t="n">
        <f aca="false">IF(Сетка!B67="бетон",IF(F94&gt;=0,0,IF(F94&gt;=-eb1,Ebr*F94,-Rb)),IF(ABS(F94)&lt;=es0,Es*F94,SIGN(F94)*Rs))</f>
        <v>-435</v>
      </c>
      <c r="H94" s="0" t="n">
        <f aca="false">G94*Сетка!G67*1000</f>
        <v>-136.659280431156</v>
      </c>
      <c r="I94" s="0" t="n">
        <f aca="false">H94*Сетка!F67</f>
        <v>-27.3318560862312</v>
      </c>
      <c r="J94" s="0" t="n">
        <f aca="false">H94*Сетка!E67</f>
        <v>-13.6659280431156</v>
      </c>
      <c r="L94" s="0" t="n">
        <f aca="false">($B$8-dk*$B$7)+($B$3+dk)*Сетка!F67+$B$4*Сетка!E67</f>
        <v>-0.00268272296559995</v>
      </c>
      <c r="M94" s="0" t="n">
        <f aca="false">IF(Сетка!B67="бетон",IF(L94&gt;=0,0,IF(L94&gt;=-eb1,Ebr*L94,-Rb)),IF(ABS(L94)&lt;=es0,Es*L94,SIGN(L94)*Rs))</f>
        <v>-435</v>
      </c>
      <c r="N94" s="0" t="n">
        <f aca="false">M94*Сетка!G67*1000</f>
        <v>-136.659280431156</v>
      </c>
      <c r="O94" s="0" t="n">
        <f aca="false">N94*Сетка!F67</f>
        <v>-27.3318560862312</v>
      </c>
      <c r="P94" s="0" t="n">
        <f aca="false">N94*Сетка!E67</f>
        <v>-13.6659280431156</v>
      </c>
      <c r="R94" s="0" t="n">
        <f aca="false">($B$8-dk*$B$6)+$B$3*Сетка!F67+($B$4+dk)*Сетка!E67</f>
        <v>-0.00268272296559995</v>
      </c>
      <c r="S94" s="0" t="n">
        <f aca="false">IF(Сетка!B67="бетон",IF(R94&gt;=0,0,IF(R94&gt;=-eb1,Ebr*R94,-Rb)),IF(ABS(R94)&lt;=es0,Es*R94,SIGN(R94)*Rs))</f>
        <v>-435</v>
      </c>
      <c r="T94" s="0" t="n">
        <f aca="false">S94*Сетка!G67*1000</f>
        <v>-136.659280431156</v>
      </c>
      <c r="U94" s="0" t="n">
        <f aca="false">T94*Сетка!F67</f>
        <v>-27.3318560862312</v>
      </c>
      <c r="V94" s="0" t="n">
        <f aca="false">T94*Сетка!E67</f>
        <v>-13.6659280431156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-864.362660063663</v>
      </c>
      <c r="I96" s="4" t="n">
        <f aca="false">SUM(I31:I94)</f>
        <v>-172.138439835026</v>
      </c>
      <c r="J96" s="4" t="n">
        <f aca="false">SUM(J31:J94)</f>
        <v>-53.9600459631573</v>
      </c>
      <c r="L96" s="4" t="s">
        <v>101</v>
      </c>
      <c r="N96" s="4" t="n">
        <f aca="false">SUM(N31:N94)</f>
        <v>-865.986646001179</v>
      </c>
      <c r="O96" s="4" t="n">
        <f aca="false">SUM(O31:O94)</f>
        <v>-172.026490268137</v>
      </c>
      <c r="P96" s="4" t="n">
        <f aca="false">SUM(P31:P94)</f>
        <v>-54.0013106205037</v>
      </c>
      <c r="R96" s="4" t="s">
        <v>101</v>
      </c>
      <c r="T96" s="4" t="n">
        <f aca="false">SUM(T31:T94)</f>
        <v>-865.493651922225</v>
      </c>
      <c r="U96" s="4" t="n">
        <f aca="false">SUM(U31:U94)</f>
        <v>-172.218854566386</v>
      </c>
      <c r="V96" s="4" t="n">
        <f aca="false">SUM(V31:V94)</f>
        <v>-53.896427879275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9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14"/>
    <col collapsed="false" customWidth="true" hidden="false" outlineLevel="0" max="4" min="4" style="0" width="24"/>
    <col collapsed="false" customWidth="true" hidden="false" outlineLevel="0" max="10" min="6" style="0" width="12"/>
    <col collapsed="false" customWidth="true" hidden="false" outlineLevel="0" max="16" min="12" style="0" width="12"/>
    <col collapsed="false" customWidth="true" hidden="false" outlineLevel="0" max="22" min="18" style="0" width="12"/>
  </cols>
  <sheetData>
    <row r="1" customFormat="false" ht="15" hidden="false" customHeight="false" outlineLevel="0" collapsed="false">
      <c r="A1" s="5" t="s">
        <v>136</v>
      </c>
    </row>
    <row r="2" customFormat="false" ht="15" hidden="false" customHeight="false" outlineLevel="0" collapsed="false">
      <c r="E2" s="4" t="s">
        <v>112</v>
      </c>
      <c r="F2" s="4" t="s">
        <v>113</v>
      </c>
      <c r="G2" s="4" t="s">
        <v>114</v>
      </c>
      <c r="I2" s="4" t="s">
        <v>115</v>
      </c>
    </row>
    <row r="3" customFormat="false" ht="15" hidden="false" customHeight="false" outlineLevel="0" collapsed="false">
      <c r="A3" s="0" t="s">
        <v>69</v>
      </c>
      <c r="B3" s="3" t="n">
        <f aca="false">П2!B17</f>
        <v>-0.007686712268864</v>
      </c>
      <c r="D3" s="0" t="s">
        <v>68</v>
      </c>
      <c r="E3" s="0" t="n">
        <f aca="false">$H$96</f>
        <v>-861.832208751847</v>
      </c>
      <c r="F3" s="0" t="n">
        <f aca="false">$B$5*N0</f>
        <v>-861.832208751846</v>
      </c>
      <c r="G3" s="0" t="n">
        <f aca="false">E3-F3</f>
        <v>0</v>
      </c>
      <c r="I3" s="0" t="n">
        <f aca="false">($N$96-$H$96)/dk</f>
        <v>-162398.59375155</v>
      </c>
      <c r="J3" s="0" t="n">
        <f aca="false">($T$96-$H$96)/dk</f>
        <v>-113099.185856163</v>
      </c>
      <c r="K3" s="0" t="n">
        <f aca="false">-N0</f>
        <v>800</v>
      </c>
      <c r="N3" s="0" t="s">
        <v>116</v>
      </c>
      <c r="O3" s="0" t="n">
        <f aca="false">-G3</f>
        <v>-0</v>
      </c>
    </row>
    <row r="4" customFormat="false" ht="15" hidden="false" customHeight="false" outlineLevel="0" collapsed="false">
      <c r="A4" s="0" t="s">
        <v>71</v>
      </c>
      <c r="B4" s="3" t="n">
        <f aca="false">П2!B18</f>
        <v>-0.00868338345493792</v>
      </c>
      <c r="D4" s="0" t="s">
        <v>70</v>
      </c>
      <c r="E4" s="0" t="n">
        <f aca="false">$I$96</f>
        <v>-172.366441750369</v>
      </c>
      <c r="F4" s="0" t="n">
        <f aca="false">$B$5*Mx0</f>
        <v>-172.366441750369</v>
      </c>
      <c r="G4" s="0" t="n">
        <f aca="false">E4-F4</f>
        <v>0</v>
      </c>
      <c r="I4" s="0" t="n">
        <f aca="false">($O$96-$I$96)/dk</f>
        <v>11194.9566888711</v>
      </c>
      <c r="J4" s="0" t="n">
        <f aca="false">($U$96-$I$96)/dk</f>
        <v>-8041.47313594683</v>
      </c>
      <c r="K4" s="0" t="n">
        <f aca="false">-Mx0</f>
        <v>160</v>
      </c>
      <c r="O4" s="0" t="n">
        <f aca="false">-G4</f>
        <v>-0</v>
      </c>
    </row>
    <row r="5" customFormat="false" ht="15" hidden="false" customHeight="false" outlineLevel="0" collapsed="false">
      <c r="A5" s="0" t="s">
        <v>117</v>
      </c>
      <c r="B5" s="3" t="n">
        <f aca="false">П2!B19</f>
        <v>1.07729026093981</v>
      </c>
      <c r="D5" s="0" t="s">
        <v>72</v>
      </c>
      <c r="E5" s="0" t="n">
        <f aca="false">$J$96</f>
        <v>-53.8645130469904</v>
      </c>
      <c r="F5" s="0" t="n">
        <f aca="false">$B$5*My0</f>
        <v>-53.8645130469904</v>
      </c>
      <c r="G5" s="0" t="n">
        <f aca="false">E5-F5</f>
        <v>0</v>
      </c>
      <c r="I5" s="0" t="n">
        <f aca="false">($P$96-$J$96)/dk</f>
        <v>-4126.46573464102</v>
      </c>
      <c r="J5" s="0" t="n">
        <f aca="false">($V$96-$J$96)/dk</f>
        <v>6361.80838823037</v>
      </c>
      <c r="K5" s="0" t="n">
        <f aca="false">-My0</f>
        <v>50</v>
      </c>
      <c r="O5" s="0" t="n">
        <f aca="false">-G5</f>
        <v>-0</v>
      </c>
    </row>
    <row r="6" customFormat="false" ht="15" hidden="false" customHeight="false" outlineLevel="0" collapsed="false">
      <c r="A6" s="0" t="s">
        <v>118</v>
      </c>
      <c r="B6" s="0" t="n">
        <f aca="false">П0!B6</f>
        <v>0.15</v>
      </c>
      <c r="D6" s="0" t="s">
        <v>119</v>
      </c>
      <c r="G6" s="6" t="n">
        <f aca="false">SQRT(G3^2+G4^2+G5^2)/SQRT(N0^2+Mx0^2+My0^2)</f>
        <v>0</v>
      </c>
    </row>
    <row r="7" customFormat="false" ht="15" hidden="false" customHeight="false" outlineLevel="0" collapsed="false">
      <c r="A7" s="0" t="s">
        <v>120</v>
      </c>
      <c r="B7" s="0" t="n">
        <f aca="false">П0!B7</f>
        <v>0.25</v>
      </c>
    </row>
    <row r="8" customFormat="false" ht="15" hidden="false" customHeight="false" outlineLevel="0" collapsed="false">
      <c r="A8" s="0" t="s">
        <v>121</v>
      </c>
      <c r="B8" s="0" t="n">
        <f aca="false">-eb2-B3*B7-B4*B6</f>
        <v>-0.000275814414543311</v>
      </c>
      <c r="D8" s="4" t="s">
        <v>122</v>
      </c>
      <c r="G8" s="0" t="n">
        <f aca="false">MAX(F91:F94)</f>
        <v>0.00212986638472328</v>
      </c>
    </row>
    <row r="9" customFormat="false" ht="15" hidden="false" customHeight="false" outlineLevel="0" collapsed="false">
      <c r="D9" s="0" t="s">
        <v>84</v>
      </c>
      <c r="G9" s="0" t="str">
        <f aca="false">IF(G8&lt;=es2,"выполнено","НАРУШЕНО — предел по арматуре")</f>
        <v>выполнено</v>
      </c>
    </row>
    <row r="10" customFormat="false" ht="15" hidden="false" customHeight="false" outlineLevel="0" collapsed="false">
      <c r="A10" s="4" t="s">
        <v>123</v>
      </c>
      <c r="D10" s="0" t="s">
        <v>124</v>
      </c>
      <c r="G10" s="0" t="n">
        <f aca="false">1/B5</f>
        <v>0.92825493393732</v>
      </c>
    </row>
    <row r="11" customFormat="false" ht="15" hidden="false" customHeight="false" outlineLevel="0" collapsed="false">
      <c r="A11" s="4" t="s">
        <v>76</v>
      </c>
      <c r="B11" s="0" t="n">
        <f aca="false">($I$3*($J$4*$K$5-$K$4*$J$5)-$J$3*($I$4*$K$5-$K$4*$I$5)+$K$3*($I$4*$J$5-$J$4*$I$5))</f>
        <v>399008849785.509</v>
      </c>
    </row>
    <row r="12" customFormat="false" ht="15" hidden="false" customHeight="false" outlineLevel="0" collapsed="false">
      <c r="A12" s="0" t="s">
        <v>125</v>
      </c>
      <c r="B12" s="0" t="n">
        <f aca="false">($O$3*($J$4*$K$5-$K$4*$J$5)-$J$3*($O$4*$K$5-$K$4*$O$5)+$K$3*($O$4*$J$5-$J$4*$O$5))/$B$11</f>
        <v>0</v>
      </c>
    </row>
    <row r="13" customFormat="false" ht="15" hidden="false" customHeight="false" outlineLevel="0" collapsed="false">
      <c r="A13" s="0" t="s">
        <v>126</v>
      </c>
      <c r="B13" s="0" t="n">
        <f aca="false">($I$3*($O$4*$K$5-$K$4*$O$5)-$O$3*($I$4*$K$5-$K$4*$I$5)+$K$3*($I$4*$O$5-$O$4*$I$5))/$B$11</f>
        <v>0</v>
      </c>
    </row>
    <row r="14" customFormat="false" ht="15" hidden="false" customHeight="false" outlineLevel="0" collapsed="false">
      <c r="A14" s="0" t="s">
        <v>127</v>
      </c>
      <c r="B14" s="0" t="n">
        <f aca="false">($I$3*($J$4*$O$5-$O$4*$J$5)-$J$3*($I$4*$O$5-$O$4*$I$5)+$O$3*($I$4*$J$5-$J$4*$I$5))/$B$11</f>
        <v>-0</v>
      </c>
    </row>
    <row r="16" customFormat="false" ht="15" hidden="false" customHeight="false" outlineLevel="0" collapsed="false">
      <c r="A16" s="4" t="s">
        <v>85</v>
      </c>
    </row>
    <row r="17" customFormat="false" ht="15" hidden="false" customHeight="false" outlineLevel="0" collapsed="false">
      <c r="A17" s="0" t="s">
        <v>87</v>
      </c>
      <c r="B17" s="6" t="n">
        <f aca="false">B3+$B$12</f>
        <v>-0.007686712268864</v>
      </c>
    </row>
    <row r="18" customFormat="false" ht="15" hidden="false" customHeight="false" outlineLevel="0" collapsed="false">
      <c r="A18" s="0" t="s">
        <v>88</v>
      </c>
      <c r="B18" s="6" t="n">
        <f aca="false">B4+$B$13</f>
        <v>-0.00868338345493792</v>
      </c>
    </row>
    <row r="19" customFormat="false" ht="15" hidden="false" customHeight="false" outlineLevel="0" collapsed="false">
      <c r="A19" s="0" t="s">
        <v>128</v>
      </c>
      <c r="B19" s="6" t="n">
        <f aca="false">B5+$B$14</f>
        <v>1.07729026093981</v>
      </c>
    </row>
    <row r="29" customFormat="false" ht="15" hidden="false" customHeight="false" outlineLevel="0" collapsed="false">
      <c r="F29" s="4" t="s">
        <v>131</v>
      </c>
      <c r="L29" s="4" t="s">
        <v>132</v>
      </c>
      <c r="R29" s="4" t="s">
        <v>133</v>
      </c>
    </row>
    <row r="30" customFormat="false" ht="15" hidden="false" customHeight="false" outlineLevel="0" collapsed="false">
      <c r="A30" s="2" t="s">
        <v>51</v>
      </c>
      <c r="B30" s="2" t="s">
        <v>56</v>
      </c>
      <c r="C30" s="2" t="s">
        <v>52</v>
      </c>
      <c r="D30" s="2" t="s">
        <v>53</v>
      </c>
      <c r="E30" s="2" t="s">
        <v>59</v>
      </c>
      <c r="F30" s="2" t="s">
        <v>89</v>
      </c>
      <c r="G30" s="2" t="s">
        <v>90</v>
      </c>
      <c r="H30" s="2" t="s">
        <v>91</v>
      </c>
      <c r="I30" s="2" t="s">
        <v>92</v>
      </c>
      <c r="J30" s="2" t="s">
        <v>93</v>
      </c>
      <c r="L30" s="2" t="s">
        <v>89</v>
      </c>
      <c r="M30" s="2" t="s">
        <v>90</v>
      </c>
      <c r="N30" s="2" t="s">
        <v>91</v>
      </c>
      <c r="O30" s="2" t="s">
        <v>92</v>
      </c>
      <c r="P30" s="2" t="s">
        <v>93</v>
      </c>
      <c r="R30" s="2" t="s">
        <v>89</v>
      </c>
      <c r="S30" s="2" t="s">
        <v>90</v>
      </c>
      <c r="T30" s="2" t="s">
        <v>91</v>
      </c>
      <c r="U30" s="2" t="s">
        <v>92</v>
      </c>
      <c r="V30" s="2" t="s">
        <v>93</v>
      </c>
    </row>
    <row r="31" customFormat="false" ht="15" hidden="false" customHeight="false" outlineLevel="0" collapsed="false">
      <c r="A31" s="0" t="n">
        <f aca="false">Сетка!A4</f>
        <v>1</v>
      </c>
      <c r="B31" s="0" t="str">
        <f aca="false">Сетка!B4</f>
        <v>бетон</v>
      </c>
      <c r="C31" s="0" t="n">
        <f aca="false">Сетка!E4</f>
        <v>-0.125</v>
      </c>
      <c r="D31" s="0" t="n">
        <f aca="false">Сетка!F4</f>
        <v>-0.225</v>
      </c>
      <c r="E31" s="0" t="n">
        <f aca="false">Сетка!G4</f>
        <v>0.0025</v>
      </c>
      <c r="F31" s="0" t="n">
        <f aca="false">$B$8+$B$3*Сетка!F4+$B$4*Сетка!E4</f>
        <v>0.00253911877781833</v>
      </c>
      <c r="G31" s="0" t="n">
        <f aca="false">IF(Сетка!B4="бетон",IF(F31&gt;=0,0,IF(F31&gt;=-eb1,Ebr*F31,-Rb)),IF(ABS(F31)&lt;=es0,Es*F31,SIGN(F31)*Rs))</f>
        <v>0</v>
      </c>
      <c r="H31" s="0" t="n">
        <f aca="false">G31*Сетка!G4*1000</f>
        <v>0</v>
      </c>
      <c r="I31" s="0" t="n">
        <f aca="false">H31*Сетка!F4</f>
        <v>-0</v>
      </c>
      <c r="J31" s="0" t="n">
        <f aca="false">H31*Сетка!E4</f>
        <v>-0</v>
      </c>
      <c r="L31" s="0" t="n">
        <f aca="false">($B$8-dk*$B$7)+($B$3+dk)*Сетка!F4+$B$4*Сетка!E4</f>
        <v>0.00253436877781833</v>
      </c>
      <c r="M31" s="0" t="n">
        <f aca="false">IF(Сетка!B4="бетон",IF(L31&gt;=0,0,IF(L31&gt;=-eb1,Ebr*L31,-Rb)),IF(ABS(L31)&lt;=es0,Es*L31,SIGN(L31)*Rs))</f>
        <v>0</v>
      </c>
      <c r="N31" s="0" t="n">
        <f aca="false">M31*Сетка!G4*1000</f>
        <v>0</v>
      </c>
      <c r="O31" s="0" t="n">
        <f aca="false">N31*Сетка!F4</f>
        <v>-0</v>
      </c>
      <c r="P31" s="0" t="n">
        <f aca="false">N31*Сетка!E4</f>
        <v>-0</v>
      </c>
      <c r="R31" s="0" t="n">
        <f aca="false">($B$8-dk*$B$6)+$B$3*Сетка!F4+($B$4+dk)*Сетка!E4</f>
        <v>0.00253636877781833</v>
      </c>
      <c r="S31" s="0" t="n">
        <f aca="false">IF(Сетка!B4="бетон",IF(R31&gt;=0,0,IF(R31&gt;=-eb1,Ebr*R31,-Rb)),IF(ABS(R31)&lt;=es0,Es*R31,SIGN(R31)*Rs))</f>
        <v>0</v>
      </c>
      <c r="T31" s="0" t="n">
        <f aca="false">S31*Сетка!G4*1000</f>
        <v>0</v>
      </c>
      <c r="U31" s="0" t="n">
        <f aca="false">T31*Сетка!F4</f>
        <v>-0</v>
      </c>
      <c r="V31" s="0" t="n">
        <f aca="false">T31*Сетка!E4</f>
        <v>-0</v>
      </c>
    </row>
    <row r="32" customFormat="false" ht="15" hidden="false" customHeight="false" outlineLevel="0" collapsed="false">
      <c r="A32" s="0" t="n">
        <f aca="false">Сетка!A5</f>
        <v>2</v>
      </c>
      <c r="B32" s="0" t="str">
        <f aca="false">Сетка!B5</f>
        <v>бетон</v>
      </c>
      <c r="C32" s="0" t="n">
        <f aca="false">Сетка!E5</f>
        <v>-0.075</v>
      </c>
      <c r="D32" s="0" t="n">
        <f aca="false">Сетка!F5</f>
        <v>-0.225</v>
      </c>
      <c r="E32" s="0" t="n">
        <f aca="false">Сетка!G5</f>
        <v>0.0025</v>
      </c>
      <c r="F32" s="0" t="n">
        <f aca="false">$B$8+$B$3*Сетка!F5+$B$4*Сетка!E5</f>
        <v>0.00210494960507143</v>
      </c>
      <c r="G32" s="0" t="n">
        <f aca="false">IF(Сетка!B5="бетон",IF(F32&gt;=0,0,IF(F32&gt;=-eb1,Ebr*F32,-Rb)),IF(ABS(F32)&lt;=es0,Es*F32,SIGN(F32)*Rs))</f>
        <v>0</v>
      </c>
      <c r="H32" s="0" t="n">
        <f aca="false">G32*Сетка!G5*1000</f>
        <v>0</v>
      </c>
      <c r="I32" s="0" t="n">
        <f aca="false">H32*Сетка!F5</f>
        <v>-0</v>
      </c>
      <c r="J32" s="0" t="n">
        <f aca="false">H32*Сетка!E5</f>
        <v>-0</v>
      </c>
      <c r="L32" s="0" t="n">
        <f aca="false">($B$8-dk*$B$7)+($B$3+dk)*Сетка!F5+$B$4*Сетка!E5</f>
        <v>0.00210019960507144</v>
      </c>
      <c r="M32" s="0" t="n">
        <f aca="false">IF(Сетка!B5="бетон",IF(L32&gt;=0,0,IF(L32&gt;=-eb1,Ebr*L32,-Rb)),IF(ABS(L32)&lt;=es0,Es*L32,SIGN(L32)*Rs))</f>
        <v>0</v>
      </c>
      <c r="N32" s="0" t="n">
        <f aca="false">M32*Сетка!G5*1000</f>
        <v>0</v>
      </c>
      <c r="O32" s="0" t="n">
        <f aca="false">N32*Сетка!F5</f>
        <v>-0</v>
      </c>
      <c r="P32" s="0" t="n">
        <f aca="false">N32*Сетка!E5</f>
        <v>-0</v>
      </c>
      <c r="R32" s="0" t="n">
        <f aca="false">($B$8-dk*$B$6)+$B$3*Сетка!F5+($B$4+dk)*Сетка!E5</f>
        <v>0.00210269960507143</v>
      </c>
      <c r="S32" s="0" t="n">
        <f aca="false">IF(Сетка!B5="бетон",IF(R32&gt;=0,0,IF(R32&gt;=-eb1,Ebr*R32,-Rb)),IF(ABS(R32)&lt;=es0,Es*R32,SIGN(R32)*Rs))</f>
        <v>0</v>
      </c>
      <c r="T32" s="0" t="n">
        <f aca="false">S32*Сетка!G5*1000</f>
        <v>0</v>
      </c>
      <c r="U32" s="0" t="n">
        <f aca="false">T32*Сетка!F5</f>
        <v>-0</v>
      </c>
      <c r="V32" s="0" t="n">
        <f aca="false">T32*Сетка!E5</f>
        <v>-0</v>
      </c>
    </row>
    <row r="33" customFormat="false" ht="15" hidden="false" customHeight="false" outlineLevel="0" collapsed="false">
      <c r="A33" s="0" t="n">
        <f aca="false">Сетка!A6</f>
        <v>3</v>
      </c>
      <c r="B33" s="0" t="str">
        <f aca="false">Сетка!B6</f>
        <v>бетон</v>
      </c>
      <c r="C33" s="0" t="n">
        <f aca="false">Сетка!E6</f>
        <v>-0.025</v>
      </c>
      <c r="D33" s="0" t="n">
        <f aca="false">Сетка!F6</f>
        <v>-0.225</v>
      </c>
      <c r="E33" s="0" t="n">
        <f aca="false">Сетка!G6</f>
        <v>0.0025</v>
      </c>
      <c r="F33" s="0" t="n">
        <f aca="false">$B$8+$B$3*Сетка!F6+$B$4*Сетка!E6</f>
        <v>0.00167078043232454</v>
      </c>
      <c r="G33" s="0" t="n">
        <f aca="false">IF(Сетка!B6="бетон",IF(F33&gt;=0,0,IF(F33&gt;=-eb1,Ebr*F33,-Rb)),IF(ABS(F33)&lt;=es0,Es*F33,SIGN(F33)*Rs))</f>
        <v>0</v>
      </c>
      <c r="H33" s="0" t="n">
        <f aca="false">G33*Сетка!G6*1000</f>
        <v>0</v>
      </c>
      <c r="I33" s="0" t="n">
        <f aca="false">H33*Сетка!F6</f>
        <v>-0</v>
      </c>
      <c r="J33" s="0" t="n">
        <f aca="false">H33*Сетка!E6</f>
        <v>-0</v>
      </c>
      <c r="L33" s="0" t="n">
        <f aca="false">($B$8-dk*$B$7)+($B$3+dk)*Сетка!F6+$B$4*Сетка!E6</f>
        <v>0.00166603043232454</v>
      </c>
      <c r="M33" s="0" t="n">
        <f aca="false">IF(Сетка!B6="бетон",IF(L33&gt;=0,0,IF(L33&gt;=-eb1,Ebr*L33,-Rb)),IF(ABS(L33)&lt;=es0,Es*L33,SIGN(L33)*Rs))</f>
        <v>0</v>
      </c>
      <c r="N33" s="0" t="n">
        <f aca="false">M33*Сетка!G6*1000</f>
        <v>0</v>
      </c>
      <c r="O33" s="0" t="n">
        <f aca="false">N33*Сетка!F6</f>
        <v>-0</v>
      </c>
      <c r="P33" s="0" t="n">
        <f aca="false">N33*Сетка!E6</f>
        <v>-0</v>
      </c>
      <c r="R33" s="0" t="n">
        <f aca="false">($B$8-dk*$B$6)+$B$3*Сетка!F6+($B$4+dk)*Сетка!E6</f>
        <v>0.00166903043232454</v>
      </c>
      <c r="S33" s="0" t="n">
        <f aca="false">IF(Сетка!B6="бетон",IF(R33&gt;=0,0,IF(R33&gt;=-eb1,Ebr*R33,-Rb)),IF(ABS(R33)&lt;=es0,Es*R33,SIGN(R33)*Rs))</f>
        <v>0</v>
      </c>
      <c r="T33" s="0" t="n">
        <f aca="false">S33*Сетка!G6*1000</f>
        <v>0</v>
      </c>
      <c r="U33" s="0" t="n">
        <f aca="false">T33*Сетка!F6</f>
        <v>-0</v>
      </c>
      <c r="V33" s="0" t="n">
        <f aca="false">T33*Сетка!E6</f>
        <v>-0</v>
      </c>
    </row>
    <row r="34" customFormat="false" ht="15" hidden="false" customHeight="false" outlineLevel="0" collapsed="false">
      <c r="A34" s="0" t="n">
        <f aca="false">Сетка!A7</f>
        <v>4</v>
      </c>
      <c r="B34" s="0" t="str">
        <f aca="false">Сетка!B7</f>
        <v>бетон</v>
      </c>
      <c r="C34" s="0" t="n">
        <f aca="false">Сетка!E7</f>
        <v>0.025</v>
      </c>
      <c r="D34" s="0" t="n">
        <f aca="false">Сетка!F7</f>
        <v>-0.225</v>
      </c>
      <c r="E34" s="0" t="n">
        <f aca="false">Сетка!G7</f>
        <v>0.0025</v>
      </c>
      <c r="F34" s="0" t="n">
        <f aca="false">$B$8+$B$3*Сетка!F7+$B$4*Сетка!E7</f>
        <v>0.00123661125957764</v>
      </c>
      <c r="G34" s="0" t="n">
        <f aca="false">IF(Сетка!B7="бетон",IF(F34&gt;=0,0,IF(F34&gt;=-eb1,Ebr*F34,-Rb)),IF(ABS(F34)&lt;=es0,Es*F34,SIGN(F34)*Rs))</f>
        <v>0</v>
      </c>
      <c r="H34" s="0" t="n">
        <f aca="false">G34*Сетка!G7*1000</f>
        <v>0</v>
      </c>
      <c r="I34" s="0" t="n">
        <f aca="false">H34*Сетка!F7</f>
        <v>-0</v>
      </c>
      <c r="J34" s="0" t="n">
        <f aca="false">H34*Сетка!E7</f>
        <v>0</v>
      </c>
      <c r="L34" s="0" t="n">
        <f aca="false">($B$8-dk*$B$7)+($B$3+dk)*Сетка!F7+$B$4*Сетка!E7</f>
        <v>0.00123186125957764</v>
      </c>
      <c r="M34" s="0" t="n">
        <f aca="false">IF(Сетка!B7="бетон",IF(L34&gt;=0,0,IF(L34&gt;=-eb1,Ebr*L34,-Rb)),IF(ABS(L34)&lt;=es0,Es*L34,SIGN(L34)*Rs))</f>
        <v>0</v>
      </c>
      <c r="N34" s="0" t="n">
        <f aca="false">M34*Сетка!G7*1000</f>
        <v>0</v>
      </c>
      <c r="O34" s="0" t="n">
        <f aca="false">N34*Сетка!F7</f>
        <v>-0</v>
      </c>
      <c r="P34" s="0" t="n">
        <f aca="false">N34*Сетка!E7</f>
        <v>0</v>
      </c>
      <c r="R34" s="0" t="n">
        <f aca="false">($B$8-dk*$B$6)+$B$3*Сетка!F7+($B$4+dk)*Сетка!E7</f>
        <v>0.00123536125957764</v>
      </c>
      <c r="S34" s="0" t="n">
        <f aca="false">IF(Сетка!B7="бетон",IF(R34&gt;=0,0,IF(R34&gt;=-eb1,Ebr*R34,-Rb)),IF(ABS(R34)&lt;=es0,Es*R34,SIGN(R34)*Rs))</f>
        <v>0</v>
      </c>
      <c r="T34" s="0" t="n">
        <f aca="false">S34*Сетка!G7*1000</f>
        <v>0</v>
      </c>
      <c r="U34" s="0" t="n">
        <f aca="false">T34*Сетка!F7</f>
        <v>-0</v>
      </c>
      <c r="V34" s="0" t="n">
        <f aca="false">T34*Сетка!E7</f>
        <v>0</v>
      </c>
    </row>
    <row r="35" customFormat="false" ht="15" hidden="false" customHeight="false" outlineLevel="0" collapsed="false">
      <c r="A35" s="0" t="n">
        <f aca="false">Сетка!A8</f>
        <v>5</v>
      </c>
      <c r="B35" s="0" t="str">
        <f aca="false">Сетка!B8</f>
        <v>бетон</v>
      </c>
      <c r="C35" s="0" t="n">
        <f aca="false">Сетка!E8</f>
        <v>0.075</v>
      </c>
      <c r="D35" s="0" t="n">
        <f aca="false">Сетка!F8</f>
        <v>-0.225</v>
      </c>
      <c r="E35" s="0" t="n">
        <f aca="false">Сетка!G8</f>
        <v>0.0025</v>
      </c>
      <c r="F35" s="0" t="n">
        <f aca="false">$B$8+$B$3*Сетка!F8+$B$4*Сетка!E8</f>
        <v>0.000802442086830746</v>
      </c>
      <c r="G35" s="0" t="n">
        <f aca="false">IF(Сетка!B8="бетон",IF(F35&gt;=0,0,IF(F35&gt;=-eb1,Ebr*F35,-Rb)),IF(ABS(F35)&lt;=es0,Es*F35,SIGN(F35)*Rs))</f>
        <v>0</v>
      </c>
      <c r="H35" s="0" t="n">
        <f aca="false">G35*Сетка!G8*1000</f>
        <v>0</v>
      </c>
      <c r="I35" s="0" t="n">
        <f aca="false">H35*Сетка!F8</f>
        <v>-0</v>
      </c>
      <c r="J35" s="0" t="n">
        <f aca="false">H35*Сетка!E8</f>
        <v>0</v>
      </c>
      <c r="L35" s="0" t="n">
        <f aca="false">($B$8-dk*$B$7)+($B$3+dk)*Сетка!F8+$B$4*Сетка!E8</f>
        <v>0.000797692086830746</v>
      </c>
      <c r="M35" s="0" t="n">
        <f aca="false">IF(Сетка!B8="бетон",IF(L35&gt;=0,0,IF(L35&gt;=-eb1,Ebr*L35,-Rb)),IF(ABS(L35)&lt;=es0,Es*L35,SIGN(L35)*Rs))</f>
        <v>0</v>
      </c>
      <c r="N35" s="0" t="n">
        <f aca="false">M35*Сетка!G8*1000</f>
        <v>0</v>
      </c>
      <c r="O35" s="0" t="n">
        <f aca="false">N35*Сетка!F8</f>
        <v>-0</v>
      </c>
      <c r="P35" s="0" t="n">
        <f aca="false">N35*Сетка!E8</f>
        <v>0</v>
      </c>
      <c r="R35" s="0" t="n">
        <f aca="false">($B$8-dk*$B$6)+$B$3*Сетка!F8+($B$4+dk)*Сетка!E8</f>
        <v>0.000801692086830746</v>
      </c>
      <c r="S35" s="0" t="n">
        <f aca="false">IF(Сетка!B8="бетон",IF(R35&gt;=0,0,IF(R35&gt;=-eb1,Ebr*R35,-Rb)),IF(ABS(R35)&lt;=es0,Es*R35,SIGN(R35)*Rs))</f>
        <v>0</v>
      </c>
      <c r="T35" s="0" t="n">
        <f aca="false">S35*Сетка!G8*1000</f>
        <v>0</v>
      </c>
      <c r="U35" s="0" t="n">
        <f aca="false">T35*Сетка!F8</f>
        <v>-0</v>
      </c>
      <c r="V35" s="0" t="n">
        <f aca="false">T35*Сетка!E8</f>
        <v>0</v>
      </c>
    </row>
    <row r="36" customFormat="false" ht="15" hidden="false" customHeight="false" outlineLevel="0" collapsed="false">
      <c r="A36" s="0" t="n">
        <f aca="false">Сетка!A9</f>
        <v>6</v>
      </c>
      <c r="B36" s="0" t="str">
        <f aca="false">Сетка!B9</f>
        <v>бетон</v>
      </c>
      <c r="C36" s="0" t="n">
        <f aca="false">Сетка!E9</f>
        <v>0.125</v>
      </c>
      <c r="D36" s="0" t="n">
        <f aca="false">Сетка!F9</f>
        <v>-0.225</v>
      </c>
      <c r="E36" s="0" t="n">
        <f aca="false">Сетка!G9</f>
        <v>0.0025</v>
      </c>
      <c r="F36" s="0" t="n">
        <f aca="false">$B$8+$B$3*Сетка!F9+$B$4*Сетка!E9</f>
        <v>0.00036827291408385</v>
      </c>
      <c r="G36" s="0" t="n">
        <f aca="false">IF(Сетка!B9="бетон",IF(F36&gt;=0,0,IF(F36&gt;=-eb1,Ebr*F36,-Rb)),IF(ABS(F36)&lt;=es0,Es*F36,SIGN(F36)*Rs))</f>
        <v>0</v>
      </c>
      <c r="H36" s="0" t="n">
        <f aca="false">G36*Сетка!G9*1000</f>
        <v>0</v>
      </c>
      <c r="I36" s="0" t="n">
        <f aca="false">H36*Сетка!F9</f>
        <v>-0</v>
      </c>
      <c r="J36" s="0" t="n">
        <f aca="false">H36*Сетка!E9</f>
        <v>0</v>
      </c>
      <c r="L36" s="0" t="n">
        <f aca="false">($B$8-dk*$B$7)+($B$3+dk)*Сетка!F9+$B$4*Сетка!E9</f>
        <v>0.00036352291408385</v>
      </c>
      <c r="M36" s="0" t="n">
        <f aca="false">IF(Сетка!B9="бетон",IF(L36&gt;=0,0,IF(L36&gt;=-eb1,Ebr*L36,-Rb)),IF(ABS(L36)&lt;=es0,Es*L36,SIGN(L36)*Rs))</f>
        <v>0</v>
      </c>
      <c r="N36" s="0" t="n">
        <f aca="false">M36*Сетка!G9*1000</f>
        <v>0</v>
      </c>
      <c r="O36" s="0" t="n">
        <f aca="false">N36*Сетка!F9</f>
        <v>-0</v>
      </c>
      <c r="P36" s="0" t="n">
        <f aca="false">N36*Сетка!E9</f>
        <v>0</v>
      </c>
      <c r="R36" s="0" t="n">
        <f aca="false">($B$8-dk*$B$6)+$B$3*Сетка!F9+($B$4+dk)*Сетка!E9</f>
        <v>0.00036802291408385</v>
      </c>
      <c r="S36" s="0" t="n">
        <f aca="false">IF(Сетка!B9="бетон",IF(R36&gt;=0,0,IF(R36&gt;=-eb1,Ebr*R36,-Rb)),IF(ABS(R36)&lt;=es0,Es*R36,SIGN(R36)*Rs))</f>
        <v>0</v>
      </c>
      <c r="T36" s="0" t="n">
        <f aca="false">S36*Сетка!G9*1000</f>
        <v>0</v>
      </c>
      <c r="U36" s="0" t="n">
        <f aca="false">T36*Сетка!F9</f>
        <v>-0</v>
      </c>
      <c r="V36" s="0" t="n">
        <f aca="false">T36*Сетка!E9</f>
        <v>0</v>
      </c>
    </row>
    <row r="37" customFormat="false" ht="15" hidden="false" customHeight="false" outlineLevel="0" collapsed="false">
      <c r="A37" s="0" t="n">
        <f aca="false">Сетка!A10</f>
        <v>7</v>
      </c>
      <c r="B37" s="0" t="str">
        <f aca="false">Сетка!B10</f>
        <v>бетон</v>
      </c>
      <c r="C37" s="0" t="n">
        <f aca="false">Сетка!E10</f>
        <v>-0.125</v>
      </c>
      <c r="D37" s="0" t="n">
        <f aca="false">Сетка!F10</f>
        <v>-0.175</v>
      </c>
      <c r="E37" s="0" t="n">
        <f aca="false">Сетка!G10</f>
        <v>0.0025</v>
      </c>
      <c r="F37" s="0" t="n">
        <f aca="false">$B$8+$B$3*Сетка!F10+$B$4*Сетка!E10</f>
        <v>0.00215478316437513</v>
      </c>
      <c r="G37" s="0" t="n">
        <f aca="false">IF(Сетка!B10="бетон",IF(F37&gt;=0,0,IF(F37&gt;=-eb1,Ebr*F37,-Rb)),IF(ABS(F37)&lt;=es0,Es*F37,SIGN(F37)*Rs))</f>
        <v>0</v>
      </c>
      <c r="H37" s="0" t="n">
        <f aca="false">G37*Сетка!G10*1000</f>
        <v>0</v>
      </c>
      <c r="I37" s="0" t="n">
        <f aca="false">H37*Сетка!F10</f>
        <v>-0</v>
      </c>
      <c r="J37" s="0" t="n">
        <f aca="false">H37*Сетка!E10</f>
        <v>-0</v>
      </c>
      <c r="L37" s="0" t="n">
        <f aca="false">($B$8-dk*$B$7)+($B$3+dk)*Сетка!F10+$B$4*Сетка!E10</f>
        <v>0.00215053316437513</v>
      </c>
      <c r="M37" s="0" t="n">
        <f aca="false">IF(Сетка!B10="бетон",IF(L37&gt;=0,0,IF(L37&gt;=-eb1,Ebr*L37,-Rb)),IF(ABS(L37)&lt;=es0,Es*L37,SIGN(L37)*Rs))</f>
        <v>0</v>
      </c>
      <c r="N37" s="0" t="n">
        <f aca="false">M37*Сетка!G10*1000</f>
        <v>0</v>
      </c>
      <c r="O37" s="0" t="n">
        <f aca="false">N37*Сетка!F10</f>
        <v>-0</v>
      </c>
      <c r="P37" s="0" t="n">
        <f aca="false">N37*Сетка!E10</f>
        <v>-0</v>
      </c>
      <c r="R37" s="0" t="n">
        <f aca="false">($B$8-dk*$B$6)+$B$3*Сетка!F10+($B$4+dk)*Сетка!E10</f>
        <v>0.00215203316437513</v>
      </c>
      <c r="S37" s="0" t="n">
        <f aca="false">IF(Сетка!B10="бетон",IF(R37&gt;=0,0,IF(R37&gt;=-eb1,Ebr*R37,-Rb)),IF(ABS(R37)&lt;=es0,Es*R37,SIGN(R37)*Rs))</f>
        <v>0</v>
      </c>
      <c r="T37" s="0" t="n">
        <f aca="false">S37*Сетка!G10*1000</f>
        <v>0</v>
      </c>
      <c r="U37" s="0" t="n">
        <f aca="false">T37*Сетка!F10</f>
        <v>-0</v>
      </c>
      <c r="V37" s="0" t="n">
        <f aca="false">T37*Сетка!E10</f>
        <v>-0</v>
      </c>
    </row>
    <row r="38" customFormat="false" ht="15" hidden="false" customHeight="false" outlineLevel="0" collapsed="false">
      <c r="A38" s="0" t="n">
        <f aca="false">Сетка!A11</f>
        <v>8</v>
      </c>
      <c r="B38" s="0" t="str">
        <f aca="false">Сетка!B11</f>
        <v>бетон</v>
      </c>
      <c r="C38" s="0" t="n">
        <f aca="false">Сетка!E11</f>
        <v>-0.075</v>
      </c>
      <c r="D38" s="0" t="n">
        <f aca="false">Сетка!F11</f>
        <v>-0.175</v>
      </c>
      <c r="E38" s="0" t="n">
        <f aca="false">Сетка!G11</f>
        <v>0.0025</v>
      </c>
      <c r="F38" s="0" t="n">
        <f aca="false">$B$8+$B$3*Сетка!F11+$B$4*Сетка!E11</f>
        <v>0.00172061399162823</v>
      </c>
      <c r="G38" s="0" t="n">
        <f aca="false">IF(Сетка!B11="бетон",IF(F38&gt;=0,0,IF(F38&gt;=-eb1,Ebr*F38,-Rb)),IF(ABS(F38)&lt;=es0,Es*F38,SIGN(F38)*Rs))</f>
        <v>0</v>
      </c>
      <c r="H38" s="0" t="n">
        <f aca="false">G38*Сетка!G11*1000</f>
        <v>0</v>
      </c>
      <c r="I38" s="0" t="n">
        <f aca="false">H38*Сетка!F11</f>
        <v>-0</v>
      </c>
      <c r="J38" s="0" t="n">
        <f aca="false">H38*Сетка!E11</f>
        <v>-0</v>
      </c>
      <c r="L38" s="0" t="n">
        <f aca="false">($B$8-dk*$B$7)+($B$3+dk)*Сетка!F11+$B$4*Сетка!E11</f>
        <v>0.00171636399162823</v>
      </c>
      <c r="M38" s="0" t="n">
        <f aca="false">IF(Сетка!B11="бетон",IF(L38&gt;=0,0,IF(L38&gt;=-eb1,Ebr*L38,-Rb)),IF(ABS(L38)&lt;=es0,Es*L38,SIGN(L38)*Rs))</f>
        <v>0</v>
      </c>
      <c r="N38" s="0" t="n">
        <f aca="false">M38*Сетка!G11*1000</f>
        <v>0</v>
      </c>
      <c r="O38" s="0" t="n">
        <f aca="false">N38*Сетка!F11</f>
        <v>-0</v>
      </c>
      <c r="P38" s="0" t="n">
        <f aca="false">N38*Сетка!E11</f>
        <v>-0</v>
      </c>
      <c r="R38" s="0" t="n">
        <f aca="false">($B$8-dk*$B$6)+$B$3*Сетка!F11+($B$4+dk)*Сетка!E11</f>
        <v>0.00171836399162823</v>
      </c>
      <c r="S38" s="0" t="n">
        <f aca="false">IF(Сетка!B11="бетон",IF(R38&gt;=0,0,IF(R38&gt;=-eb1,Ebr*R38,-Rb)),IF(ABS(R38)&lt;=es0,Es*R38,SIGN(R38)*Rs))</f>
        <v>0</v>
      </c>
      <c r="T38" s="0" t="n">
        <f aca="false">S38*Сетка!G11*1000</f>
        <v>0</v>
      </c>
      <c r="U38" s="0" t="n">
        <f aca="false">T38*Сетка!F11</f>
        <v>-0</v>
      </c>
      <c r="V38" s="0" t="n">
        <f aca="false">T38*Сетка!E11</f>
        <v>-0</v>
      </c>
    </row>
    <row r="39" customFormat="false" ht="15" hidden="false" customHeight="false" outlineLevel="0" collapsed="false">
      <c r="A39" s="0" t="n">
        <f aca="false">Сетка!A12</f>
        <v>9</v>
      </c>
      <c r="B39" s="0" t="str">
        <f aca="false">Сетка!B12</f>
        <v>бетон</v>
      </c>
      <c r="C39" s="0" t="n">
        <f aca="false">Сетка!E12</f>
        <v>-0.025</v>
      </c>
      <c r="D39" s="0" t="n">
        <f aca="false">Сетка!F12</f>
        <v>-0.175</v>
      </c>
      <c r="E39" s="0" t="n">
        <f aca="false">Сетка!G12</f>
        <v>0.0025</v>
      </c>
      <c r="F39" s="0" t="n">
        <f aca="false">$B$8+$B$3*Сетка!F12+$B$4*Сетка!E12</f>
        <v>0.00128644481888134</v>
      </c>
      <c r="G39" s="0" t="n">
        <f aca="false">IF(Сетка!B12="бетон",IF(F39&gt;=0,0,IF(F39&gt;=-eb1,Ebr*F39,-Rb)),IF(ABS(F39)&lt;=es0,Es*F39,SIGN(F39)*Rs))</f>
        <v>0</v>
      </c>
      <c r="H39" s="0" t="n">
        <f aca="false">G39*Сетка!G12*1000</f>
        <v>0</v>
      </c>
      <c r="I39" s="0" t="n">
        <f aca="false">H39*Сетка!F12</f>
        <v>-0</v>
      </c>
      <c r="J39" s="0" t="n">
        <f aca="false">H39*Сетка!E12</f>
        <v>-0</v>
      </c>
      <c r="L39" s="0" t="n">
        <f aca="false">($B$8-dk*$B$7)+($B$3+dk)*Сетка!F12+$B$4*Сетка!E12</f>
        <v>0.00128219481888134</v>
      </c>
      <c r="M39" s="0" t="n">
        <f aca="false">IF(Сетка!B12="бетон",IF(L39&gt;=0,0,IF(L39&gt;=-eb1,Ebr*L39,-Rb)),IF(ABS(L39)&lt;=es0,Es*L39,SIGN(L39)*Rs))</f>
        <v>0</v>
      </c>
      <c r="N39" s="0" t="n">
        <f aca="false">M39*Сетка!G12*1000</f>
        <v>0</v>
      </c>
      <c r="O39" s="0" t="n">
        <f aca="false">N39*Сетка!F12</f>
        <v>-0</v>
      </c>
      <c r="P39" s="0" t="n">
        <f aca="false">N39*Сетка!E12</f>
        <v>-0</v>
      </c>
      <c r="R39" s="0" t="n">
        <f aca="false">($B$8-dk*$B$6)+$B$3*Сетка!F12+($B$4+dk)*Сетка!E12</f>
        <v>0.00128469481888134</v>
      </c>
      <c r="S39" s="0" t="n">
        <f aca="false">IF(Сетка!B12="бетон",IF(R39&gt;=0,0,IF(R39&gt;=-eb1,Ebr*R39,-Rb)),IF(ABS(R39)&lt;=es0,Es*R39,SIGN(R39)*Rs))</f>
        <v>0</v>
      </c>
      <c r="T39" s="0" t="n">
        <f aca="false">S39*Сетка!G12*1000</f>
        <v>0</v>
      </c>
      <c r="U39" s="0" t="n">
        <f aca="false">T39*Сетка!F12</f>
        <v>-0</v>
      </c>
      <c r="V39" s="0" t="n">
        <f aca="false">T39*Сетка!E12</f>
        <v>-0</v>
      </c>
    </row>
    <row r="40" customFormat="false" ht="15" hidden="false" customHeight="false" outlineLevel="0" collapsed="false">
      <c r="A40" s="0" t="n">
        <f aca="false">Сетка!A13</f>
        <v>10</v>
      </c>
      <c r="B40" s="0" t="str">
        <f aca="false">Сетка!B13</f>
        <v>бетон</v>
      </c>
      <c r="C40" s="0" t="n">
        <f aca="false">Сетка!E13</f>
        <v>0.025</v>
      </c>
      <c r="D40" s="0" t="n">
        <f aca="false">Сетка!F13</f>
        <v>-0.175</v>
      </c>
      <c r="E40" s="0" t="n">
        <f aca="false">Сетка!G13</f>
        <v>0.0025</v>
      </c>
      <c r="F40" s="0" t="n">
        <f aca="false">$B$8+$B$3*Сетка!F13+$B$4*Сетка!E13</f>
        <v>0.000852275646134442</v>
      </c>
      <c r="G40" s="0" t="n">
        <f aca="false">IF(Сетка!B13="бетон",IF(F40&gt;=0,0,IF(F40&gt;=-eb1,Ebr*F40,-Rb)),IF(ABS(F40)&lt;=es0,Es*F40,SIGN(F40)*Rs))</f>
        <v>0</v>
      </c>
      <c r="H40" s="0" t="n">
        <f aca="false">G40*Сетка!G13*1000</f>
        <v>0</v>
      </c>
      <c r="I40" s="0" t="n">
        <f aca="false">H40*Сетка!F13</f>
        <v>-0</v>
      </c>
      <c r="J40" s="0" t="n">
        <f aca="false">H40*Сетка!E13</f>
        <v>0</v>
      </c>
      <c r="L40" s="0" t="n">
        <f aca="false">($B$8-dk*$B$7)+($B$3+dk)*Сетка!F13+$B$4*Сетка!E13</f>
        <v>0.000848025646134442</v>
      </c>
      <c r="M40" s="0" t="n">
        <f aca="false">IF(Сетка!B13="бетон",IF(L40&gt;=0,0,IF(L40&gt;=-eb1,Ebr*L40,-Rb)),IF(ABS(L40)&lt;=es0,Es*L40,SIGN(L40)*Rs))</f>
        <v>0</v>
      </c>
      <c r="N40" s="0" t="n">
        <f aca="false">M40*Сетка!G13*1000</f>
        <v>0</v>
      </c>
      <c r="O40" s="0" t="n">
        <f aca="false">N40*Сетка!F13</f>
        <v>-0</v>
      </c>
      <c r="P40" s="0" t="n">
        <f aca="false">N40*Сетка!E13</f>
        <v>0</v>
      </c>
      <c r="R40" s="0" t="n">
        <f aca="false">($B$8-dk*$B$6)+$B$3*Сетка!F13+($B$4+dk)*Сетка!E13</f>
        <v>0.000851025646134442</v>
      </c>
      <c r="S40" s="0" t="n">
        <f aca="false">IF(Сетка!B13="бетон",IF(R40&gt;=0,0,IF(R40&gt;=-eb1,Ebr*R40,-Rb)),IF(ABS(R40)&lt;=es0,Es*R40,SIGN(R40)*Rs))</f>
        <v>0</v>
      </c>
      <c r="T40" s="0" t="n">
        <f aca="false">S40*Сетка!G13*1000</f>
        <v>0</v>
      </c>
      <c r="U40" s="0" t="n">
        <f aca="false">T40*Сетка!F13</f>
        <v>-0</v>
      </c>
      <c r="V40" s="0" t="n">
        <f aca="false">T40*Сетка!E13</f>
        <v>0</v>
      </c>
    </row>
    <row r="41" customFormat="false" ht="15" hidden="false" customHeight="false" outlineLevel="0" collapsed="false">
      <c r="A41" s="0" t="n">
        <f aca="false">Сетка!A14</f>
        <v>11</v>
      </c>
      <c r="B41" s="0" t="str">
        <f aca="false">Сетка!B14</f>
        <v>бетон</v>
      </c>
      <c r="C41" s="0" t="n">
        <f aca="false">Сетка!E14</f>
        <v>0.075</v>
      </c>
      <c r="D41" s="0" t="n">
        <f aca="false">Сетка!F14</f>
        <v>-0.175</v>
      </c>
      <c r="E41" s="0" t="n">
        <f aca="false">Сетка!G14</f>
        <v>0.0025</v>
      </c>
      <c r="F41" s="0" t="n">
        <f aca="false">$B$8+$B$3*Сетка!F14+$B$4*Сетка!E14</f>
        <v>0.000418106473387546</v>
      </c>
      <c r="G41" s="0" t="n">
        <f aca="false">IF(Сетка!B14="бетон",IF(F41&gt;=0,0,IF(F41&gt;=-eb1,Ebr*F41,-Rb)),IF(ABS(F41)&lt;=es0,Es*F41,SIGN(F41)*Rs))</f>
        <v>0</v>
      </c>
      <c r="H41" s="0" t="n">
        <f aca="false">G41*Сетка!G14*1000</f>
        <v>0</v>
      </c>
      <c r="I41" s="0" t="n">
        <f aca="false">H41*Сетка!F14</f>
        <v>-0</v>
      </c>
      <c r="J41" s="0" t="n">
        <f aca="false">H41*Сетка!E14</f>
        <v>0</v>
      </c>
      <c r="L41" s="0" t="n">
        <f aca="false">($B$8-dk*$B$7)+($B$3+dk)*Сетка!F14+$B$4*Сетка!E14</f>
        <v>0.000413856473387546</v>
      </c>
      <c r="M41" s="0" t="n">
        <f aca="false">IF(Сетка!B14="бетон",IF(L41&gt;=0,0,IF(L41&gt;=-eb1,Ebr*L41,-Rb)),IF(ABS(L41)&lt;=es0,Es*L41,SIGN(L41)*Rs))</f>
        <v>0</v>
      </c>
      <c r="N41" s="0" t="n">
        <f aca="false">M41*Сетка!G14*1000</f>
        <v>0</v>
      </c>
      <c r="O41" s="0" t="n">
        <f aca="false">N41*Сетка!F14</f>
        <v>-0</v>
      </c>
      <c r="P41" s="0" t="n">
        <f aca="false">N41*Сетка!E14</f>
        <v>0</v>
      </c>
      <c r="R41" s="0" t="n">
        <f aca="false">($B$8-dk*$B$6)+$B$3*Сетка!F14+($B$4+dk)*Сетка!E14</f>
        <v>0.000417356473387546</v>
      </c>
      <c r="S41" s="0" t="n">
        <f aca="false">IF(Сетка!B14="бетон",IF(R41&gt;=0,0,IF(R41&gt;=-eb1,Ebr*R41,-Rb)),IF(ABS(R41)&lt;=es0,Es*R41,SIGN(R41)*Rs))</f>
        <v>0</v>
      </c>
      <c r="T41" s="0" t="n">
        <f aca="false">S41*Сетка!G14*1000</f>
        <v>0</v>
      </c>
      <c r="U41" s="0" t="n">
        <f aca="false">T41*Сетка!F14</f>
        <v>-0</v>
      </c>
      <c r="V41" s="0" t="n">
        <f aca="false">T41*Сетка!E14</f>
        <v>0</v>
      </c>
    </row>
    <row r="42" customFormat="false" ht="15" hidden="false" customHeight="false" outlineLevel="0" collapsed="false">
      <c r="A42" s="0" t="n">
        <f aca="false">Сетка!A15</f>
        <v>12</v>
      </c>
      <c r="B42" s="0" t="str">
        <f aca="false">Сетка!B15</f>
        <v>бетон</v>
      </c>
      <c r="C42" s="0" t="n">
        <f aca="false">Сетка!E15</f>
        <v>0.125</v>
      </c>
      <c r="D42" s="0" t="n">
        <f aca="false">Сетка!F15</f>
        <v>-0.175</v>
      </c>
      <c r="E42" s="0" t="n">
        <f aca="false">Сетка!G15</f>
        <v>0.0025</v>
      </c>
      <c r="F42" s="0" t="n">
        <f aca="false">$B$8+$B$3*Сетка!F15+$B$4*Сетка!E15</f>
        <v>-1.60626993593502E-005</v>
      </c>
      <c r="G42" s="0" t="n">
        <f aca="false">IF(Сетка!B15="бетон",IF(F42&gt;=0,0,IF(F42&gt;=-eb1,Ebr*F42,-Rb)),IF(ABS(F42)&lt;=es0,Es*F42,SIGN(F42)*Rs))</f>
        <v>-0.155272760473719</v>
      </c>
      <c r="H42" s="0" t="n">
        <f aca="false">G42*Сетка!G15*1000</f>
        <v>-0.388181901184297</v>
      </c>
      <c r="I42" s="0" t="n">
        <f aca="false">H42*Сетка!F15</f>
        <v>0.067931832707252</v>
      </c>
      <c r="J42" s="0" t="n">
        <f aca="false">H42*Сетка!E15</f>
        <v>-0.0485227376480371</v>
      </c>
      <c r="L42" s="0" t="n">
        <f aca="false">($B$8-dk*$B$7)+($B$3+dk)*Сетка!F15+$B$4*Сетка!E15</f>
        <v>-2.03126993593499E-005</v>
      </c>
      <c r="M42" s="0" t="n">
        <f aca="false">IF(Сетка!B15="бетон",IF(L42&gt;=0,0,IF(L42&gt;=-eb1,Ebr*L42,-Rb)),IF(ABS(L42)&lt;=es0,Es*L42,SIGN(L42)*Rs))</f>
        <v>-0.196356093807049</v>
      </c>
      <c r="N42" s="0" t="n">
        <f aca="false">M42*Сетка!G15*1000</f>
        <v>-0.490890234517623</v>
      </c>
      <c r="O42" s="0" t="n">
        <f aca="false">N42*Сетка!F15</f>
        <v>0.085905791040584</v>
      </c>
      <c r="P42" s="0" t="n">
        <f aca="false">N42*Сетка!E15</f>
        <v>-0.0613612793147029</v>
      </c>
      <c r="R42" s="0" t="n">
        <f aca="false">($B$8-dk*$B$6)+$B$3*Сетка!F15+($B$4+dk)*Сетка!E15</f>
        <v>-1.63126993593503E-005</v>
      </c>
      <c r="S42" s="0" t="n">
        <f aca="false">IF(Сетка!B15="бетон",IF(R42&gt;=0,0,IF(R42&gt;=-eb1,Ebr*R42,-Rb)),IF(ABS(R42)&lt;=es0,Es*R42,SIGN(R42)*Rs))</f>
        <v>-0.157689427140386</v>
      </c>
      <c r="T42" s="0" t="n">
        <f aca="false">S42*Сетка!G15*1000</f>
        <v>-0.394223567850965</v>
      </c>
      <c r="U42" s="0" t="n">
        <f aca="false">T42*Сетка!F15</f>
        <v>0.0689891243739188</v>
      </c>
      <c r="V42" s="0" t="n">
        <f aca="false">T42*Сетка!E15</f>
        <v>-0.0492779459813706</v>
      </c>
    </row>
    <row r="43" customFormat="false" ht="15" hidden="false" customHeight="false" outlineLevel="0" collapsed="false">
      <c r="A43" s="0" t="n">
        <f aca="false">Сетка!A16</f>
        <v>13</v>
      </c>
      <c r="B43" s="0" t="str">
        <f aca="false">Сетка!B16</f>
        <v>бетон</v>
      </c>
      <c r="C43" s="0" t="n">
        <f aca="false">Сетка!E16</f>
        <v>-0.125</v>
      </c>
      <c r="D43" s="0" t="n">
        <f aca="false">Сетка!F16</f>
        <v>-0.125</v>
      </c>
      <c r="E43" s="0" t="n">
        <f aca="false">Сетка!G16</f>
        <v>0.0025</v>
      </c>
      <c r="F43" s="0" t="n">
        <f aca="false">$B$8+$B$3*Сетка!F16+$B$4*Сетка!E16</f>
        <v>0.00177044755093193</v>
      </c>
      <c r="G43" s="0" t="n">
        <f aca="false">IF(Сетка!B16="бетон",IF(F43&gt;=0,0,IF(F43&gt;=-eb1,Ebr*F43,-Rb)),IF(ABS(F43)&lt;=es0,Es*F43,SIGN(F43)*Rs))</f>
        <v>0</v>
      </c>
      <c r="H43" s="0" t="n">
        <f aca="false">G43*Сетка!G16*1000</f>
        <v>0</v>
      </c>
      <c r="I43" s="0" t="n">
        <f aca="false">H43*Сетка!F16</f>
        <v>-0</v>
      </c>
      <c r="J43" s="0" t="n">
        <f aca="false">H43*Сетка!E16</f>
        <v>-0</v>
      </c>
      <c r="L43" s="0" t="n">
        <f aca="false">($B$8-dk*$B$7)+($B$3+dk)*Сетка!F16+$B$4*Сетка!E16</f>
        <v>0.00176669755093193</v>
      </c>
      <c r="M43" s="0" t="n">
        <f aca="false">IF(Сетка!B16="бетон",IF(L43&gt;=0,0,IF(L43&gt;=-eb1,Ebr*L43,-Rb)),IF(ABS(L43)&lt;=es0,Es*L43,SIGN(L43)*Rs))</f>
        <v>0</v>
      </c>
      <c r="N43" s="0" t="n">
        <f aca="false">M43*Сетка!G16*1000</f>
        <v>0</v>
      </c>
      <c r="O43" s="0" t="n">
        <f aca="false">N43*Сетка!F16</f>
        <v>-0</v>
      </c>
      <c r="P43" s="0" t="n">
        <f aca="false">N43*Сетка!E16</f>
        <v>-0</v>
      </c>
      <c r="R43" s="0" t="n">
        <f aca="false">($B$8-dk*$B$6)+$B$3*Сетка!F16+($B$4+dk)*Сетка!E16</f>
        <v>0.00176769755093193</v>
      </c>
      <c r="S43" s="0" t="n">
        <f aca="false">IF(Сетка!B16="бетон",IF(R43&gt;=0,0,IF(R43&gt;=-eb1,Ebr*R43,-Rb)),IF(ABS(R43)&lt;=es0,Es*R43,SIGN(R43)*Rs))</f>
        <v>0</v>
      </c>
      <c r="T43" s="0" t="n">
        <f aca="false">S43*Сетка!G16*1000</f>
        <v>0</v>
      </c>
      <c r="U43" s="0" t="n">
        <f aca="false">T43*Сетка!F16</f>
        <v>-0</v>
      </c>
      <c r="V43" s="0" t="n">
        <f aca="false">T43*Сетка!E16</f>
        <v>-0</v>
      </c>
    </row>
    <row r="44" customFormat="false" ht="15" hidden="false" customHeight="false" outlineLevel="0" collapsed="false">
      <c r="A44" s="0" t="n">
        <f aca="false">Сетка!A17</f>
        <v>14</v>
      </c>
      <c r="B44" s="0" t="str">
        <f aca="false">Сетка!B17</f>
        <v>бетон</v>
      </c>
      <c r="C44" s="0" t="n">
        <f aca="false">Сетка!E17</f>
        <v>-0.075</v>
      </c>
      <c r="D44" s="0" t="n">
        <f aca="false">Сетка!F17</f>
        <v>-0.125</v>
      </c>
      <c r="E44" s="0" t="n">
        <f aca="false">Сетка!G17</f>
        <v>0.0025</v>
      </c>
      <c r="F44" s="0" t="n">
        <f aca="false">$B$8+$B$3*Сетка!F17+$B$4*Сетка!E17</f>
        <v>0.00133627837818503</v>
      </c>
      <c r="G44" s="0" t="n">
        <f aca="false">IF(Сетка!B17="бетон",IF(F44&gt;=0,0,IF(F44&gt;=-eb1,Ebr*F44,-Rb)),IF(ABS(F44)&lt;=es0,Es*F44,SIGN(F44)*Rs))</f>
        <v>0</v>
      </c>
      <c r="H44" s="0" t="n">
        <f aca="false">G44*Сетка!G17*1000</f>
        <v>0</v>
      </c>
      <c r="I44" s="0" t="n">
        <f aca="false">H44*Сетка!F17</f>
        <v>-0</v>
      </c>
      <c r="J44" s="0" t="n">
        <f aca="false">H44*Сетка!E17</f>
        <v>-0</v>
      </c>
      <c r="L44" s="0" t="n">
        <f aca="false">($B$8-dk*$B$7)+($B$3+dk)*Сетка!F17+$B$4*Сетка!E17</f>
        <v>0.00133252837818503</v>
      </c>
      <c r="M44" s="0" t="n">
        <f aca="false">IF(Сетка!B17="бетон",IF(L44&gt;=0,0,IF(L44&gt;=-eb1,Ebr*L44,-Rb)),IF(ABS(L44)&lt;=es0,Es*L44,SIGN(L44)*Rs))</f>
        <v>0</v>
      </c>
      <c r="N44" s="0" t="n">
        <f aca="false">M44*Сетка!G17*1000</f>
        <v>0</v>
      </c>
      <c r="O44" s="0" t="n">
        <f aca="false">N44*Сетка!F17</f>
        <v>-0</v>
      </c>
      <c r="P44" s="0" t="n">
        <f aca="false">N44*Сетка!E17</f>
        <v>-0</v>
      </c>
      <c r="R44" s="0" t="n">
        <f aca="false">($B$8-dk*$B$6)+$B$3*Сетка!F17+($B$4+dk)*Сетка!E17</f>
        <v>0.00133402837818503</v>
      </c>
      <c r="S44" s="0" t="n">
        <f aca="false">IF(Сетка!B17="бетон",IF(R44&gt;=0,0,IF(R44&gt;=-eb1,Ebr*R44,-Rb)),IF(ABS(R44)&lt;=es0,Es*R44,SIGN(R44)*Rs))</f>
        <v>0</v>
      </c>
      <c r="T44" s="0" t="n">
        <f aca="false">S44*Сетка!G17*1000</f>
        <v>0</v>
      </c>
      <c r="U44" s="0" t="n">
        <f aca="false">T44*Сетка!F17</f>
        <v>-0</v>
      </c>
      <c r="V44" s="0" t="n">
        <f aca="false">T44*Сетка!E17</f>
        <v>-0</v>
      </c>
    </row>
    <row r="45" customFormat="false" ht="15" hidden="false" customHeight="false" outlineLevel="0" collapsed="false">
      <c r="A45" s="0" t="n">
        <f aca="false">Сетка!A18</f>
        <v>15</v>
      </c>
      <c r="B45" s="0" t="str">
        <f aca="false">Сетка!B18</f>
        <v>бетон</v>
      </c>
      <c r="C45" s="0" t="n">
        <f aca="false">Сетка!E18</f>
        <v>-0.025</v>
      </c>
      <c r="D45" s="0" t="n">
        <f aca="false">Сетка!F18</f>
        <v>-0.125</v>
      </c>
      <c r="E45" s="0" t="n">
        <f aca="false">Сетка!G18</f>
        <v>0.0025</v>
      </c>
      <c r="F45" s="0" t="n">
        <f aca="false">$B$8+$B$3*Сетка!F18+$B$4*Сетка!E18</f>
        <v>0.000902109205438138</v>
      </c>
      <c r="G45" s="0" t="n">
        <f aca="false">IF(Сетка!B18="бетон",IF(F45&gt;=0,0,IF(F45&gt;=-eb1,Ebr*F45,-Rb)),IF(ABS(F45)&lt;=es0,Es*F45,SIGN(F45)*Rs))</f>
        <v>0</v>
      </c>
      <c r="H45" s="0" t="n">
        <f aca="false">G45*Сетка!G18*1000</f>
        <v>0</v>
      </c>
      <c r="I45" s="0" t="n">
        <f aca="false">H45*Сетка!F18</f>
        <v>-0</v>
      </c>
      <c r="J45" s="0" t="n">
        <f aca="false">H45*Сетка!E18</f>
        <v>-0</v>
      </c>
      <c r="L45" s="0" t="n">
        <f aca="false">($B$8-dk*$B$7)+($B$3+dk)*Сетка!F18+$B$4*Сетка!E18</f>
        <v>0.000898359205438138</v>
      </c>
      <c r="M45" s="0" t="n">
        <f aca="false">IF(Сетка!B18="бетон",IF(L45&gt;=0,0,IF(L45&gt;=-eb1,Ebr*L45,-Rb)),IF(ABS(L45)&lt;=es0,Es*L45,SIGN(L45)*Rs))</f>
        <v>0</v>
      </c>
      <c r="N45" s="0" t="n">
        <f aca="false">M45*Сетка!G18*1000</f>
        <v>0</v>
      </c>
      <c r="O45" s="0" t="n">
        <f aca="false">N45*Сетка!F18</f>
        <v>-0</v>
      </c>
      <c r="P45" s="0" t="n">
        <f aca="false">N45*Сетка!E18</f>
        <v>-0</v>
      </c>
      <c r="R45" s="0" t="n">
        <f aca="false">($B$8-dk*$B$6)+$B$3*Сетка!F18+($B$4+dk)*Сетка!E18</f>
        <v>0.000900359205438138</v>
      </c>
      <c r="S45" s="0" t="n">
        <f aca="false">IF(Сетка!B18="бетон",IF(R45&gt;=0,0,IF(R45&gt;=-eb1,Ebr*R45,-Rb)),IF(ABS(R45)&lt;=es0,Es*R45,SIGN(R45)*Rs))</f>
        <v>0</v>
      </c>
      <c r="T45" s="0" t="n">
        <f aca="false">S45*Сетка!G18*1000</f>
        <v>0</v>
      </c>
      <c r="U45" s="0" t="n">
        <f aca="false">T45*Сетка!F18</f>
        <v>-0</v>
      </c>
      <c r="V45" s="0" t="n">
        <f aca="false">T45*Сетка!E18</f>
        <v>-0</v>
      </c>
    </row>
    <row r="46" customFormat="false" ht="15" hidden="false" customHeight="false" outlineLevel="0" collapsed="false">
      <c r="A46" s="0" t="n">
        <f aca="false">Сетка!A19</f>
        <v>16</v>
      </c>
      <c r="B46" s="0" t="str">
        <f aca="false">Сетка!B19</f>
        <v>бетон</v>
      </c>
      <c r="C46" s="0" t="n">
        <f aca="false">Сетка!E19</f>
        <v>0.025</v>
      </c>
      <c r="D46" s="0" t="n">
        <f aca="false">Сетка!F19</f>
        <v>-0.125</v>
      </c>
      <c r="E46" s="0" t="n">
        <f aca="false">Сетка!G19</f>
        <v>0.0025</v>
      </c>
      <c r="F46" s="0" t="n">
        <f aca="false">$B$8+$B$3*Сетка!F19+$B$4*Сетка!E19</f>
        <v>0.000467940032691242</v>
      </c>
      <c r="G46" s="0" t="n">
        <f aca="false">IF(Сетка!B19="бетон",IF(F46&gt;=0,0,IF(F46&gt;=-eb1,Ebr*F46,-Rb)),IF(ABS(F46)&lt;=es0,Es*F46,SIGN(F46)*Rs))</f>
        <v>0</v>
      </c>
      <c r="H46" s="0" t="n">
        <f aca="false">G46*Сетка!G19*1000</f>
        <v>0</v>
      </c>
      <c r="I46" s="0" t="n">
        <f aca="false">H46*Сетка!F19</f>
        <v>-0</v>
      </c>
      <c r="J46" s="0" t="n">
        <f aca="false">H46*Сетка!E19</f>
        <v>0</v>
      </c>
      <c r="L46" s="0" t="n">
        <f aca="false">($B$8-dk*$B$7)+($B$3+dk)*Сетка!F19+$B$4*Сетка!E19</f>
        <v>0.000464190032691242</v>
      </c>
      <c r="M46" s="0" t="n">
        <f aca="false">IF(Сетка!B19="бетон",IF(L46&gt;=0,0,IF(L46&gt;=-eb1,Ebr*L46,-Rb)),IF(ABS(L46)&lt;=es0,Es*L46,SIGN(L46)*Rs))</f>
        <v>0</v>
      </c>
      <c r="N46" s="0" t="n">
        <f aca="false">M46*Сетка!G19*1000</f>
        <v>0</v>
      </c>
      <c r="O46" s="0" t="n">
        <f aca="false">N46*Сетка!F19</f>
        <v>-0</v>
      </c>
      <c r="P46" s="0" t="n">
        <f aca="false">N46*Сетка!E19</f>
        <v>0</v>
      </c>
      <c r="R46" s="0" t="n">
        <f aca="false">($B$8-dk*$B$6)+$B$3*Сетка!F19+($B$4+dk)*Сетка!E19</f>
        <v>0.000466690032691242</v>
      </c>
      <c r="S46" s="0" t="n">
        <f aca="false">IF(Сетка!B19="бетон",IF(R46&gt;=0,0,IF(R46&gt;=-eb1,Ebr*R46,-Rb)),IF(ABS(R46)&lt;=es0,Es*R46,SIGN(R46)*Rs))</f>
        <v>0</v>
      </c>
      <c r="T46" s="0" t="n">
        <f aca="false">S46*Сетка!G19*1000</f>
        <v>0</v>
      </c>
      <c r="U46" s="0" t="n">
        <f aca="false">T46*Сетка!F19</f>
        <v>-0</v>
      </c>
      <c r="V46" s="0" t="n">
        <f aca="false">T46*Сетка!E19</f>
        <v>0</v>
      </c>
    </row>
    <row r="47" customFormat="false" ht="15" hidden="false" customHeight="false" outlineLevel="0" collapsed="false">
      <c r="A47" s="0" t="n">
        <f aca="false">Сетка!A20</f>
        <v>17</v>
      </c>
      <c r="B47" s="0" t="str">
        <f aca="false">Сетка!B20</f>
        <v>бетон</v>
      </c>
      <c r="C47" s="0" t="n">
        <f aca="false">Сетка!E20</f>
        <v>0.075</v>
      </c>
      <c r="D47" s="0" t="n">
        <f aca="false">Сетка!F20</f>
        <v>-0.125</v>
      </c>
      <c r="E47" s="0" t="n">
        <f aca="false">Сетка!G20</f>
        <v>0.0025</v>
      </c>
      <c r="F47" s="0" t="n">
        <f aca="false">$B$8+$B$3*Сетка!F20+$B$4*Сетка!E20</f>
        <v>3.37708599443458E-005</v>
      </c>
      <c r="G47" s="0" t="n">
        <f aca="false">IF(Сетка!B20="бетон",IF(F47&gt;=0,0,IF(F47&gt;=-eb1,Ebr*F47,-Rb)),IF(ABS(F47)&lt;=es0,Es*F47,SIGN(F47)*Rs))</f>
        <v>0</v>
      </c>
      <c r="H47" s="0" t="n">
        <f aca="false">G47*Сетка!G20*1000</f>
        <v>0</v>
      </c>
      <c r="I47" s="0" t="n">
        <f aca="false">H47*Сетка!F20</f>
        <v>-0</v>
      </c>
      <c r="J47" s="0" t="n">
        <f aca="false">H47*Сетка!E20</f>
        <v>0</v>
      </c>
      <c r="L47" s="0" t="n">
        <f aca="false">($B$8-dk*$B$7)+($B$3+dk)*Сетка!F20+$B$4*Сетка!E20</f>
        <v>3.00208599443458E-005</v>
      </c>
      <c r="M47" s="0" t="n">
        <f aca="false">IF(Сетка!B20="бетон",IF(L47&gt;=0,0,IF(L47&gt;=-eb1,Ebr*L47,-Rb)),IF(ABS(L47)&lt;=es0,Es*L47,SIGN(L47)*Rs))</f>
        <v>0</v>
      </c>
      <c r="N47" s="0" t="n">
        <f aca="false">M47*Сетка!G20*1000</f>
        <v>0</v>
      </c>
      <c r="O47" s="0" t="n">
        <f aca="false">N47*Сетка!F20</f>
        <v>-0</v>
      </c>
      <c r="P47" s="0" t="n">
        <f aca="false">N47*Сетка!E20</f>
        <v>0</v>
      </c>
      <c r="R47" s="0" t="n">
        <f aca="false">($B$8-dk*$B$6)+$B$3*Сетка!F20+($B$4+dk)*Сетка!E20</f>
        <v>3.30208599443458E-005</v>
      </c>
      <c r="S47" s="0" t="n">
        <f aca="false">IF(Сетка!B20="бетон",IF(R47&gt;=0,0,IF(R47&gt;=-eb1,Ebr*R47,-Rb)),IF(ABS(R47)&lt;=es0,Es*R47,SIGN(R47)*Rs))</f>
        <v>0</v>
      </c>
      <c r="T47" s="0" t="n">
        <f aca="false">S47*Сетка!G20*1000</f>
        <v>0</v>
      </c>
      <c r="U47" s="0" t="n">
        <f aca="false">T47*Сетка!F20</f>
        <v>-0</v>
      </c>
      <c r="V47" s="0" t="n">
        <f aca="false">T47*Сетка!E20</f>
        <v>0</v>
      </c>
    </row>
    <row r="48" customFormat="false" ht="15" hidden="false" customHeight="false" outlineLevel="0" collapsed="false">
      <c r="A48" s="0" t="n">
        <f aca="false">Сетка!A21</f>
        <v>18</v>
      </c>
      <c r="B48" s="0" t="str">
        <f aca="false">Сетка!B21</f>
        <v>бетон</v>
      </c>
      <c r="C48" s="0" t="n">
        <f aca="false">Сетка!E21</f>
        <v>0.125</v>
      </c>
      <c r="D48" s="0" t="n">
        <f aca="false">Сетка!F21</f>
        <v>-0.125</v>
      </c>
      <c r="E48" s="0" t="n">
        <f aca="false">Сетка!G21</f>
        <v>0.0025</v>
      </c>
      <c r="F48" s="0" t="n">
        <f aca="false">$B$8+$B$3*Сетка!F21+$B$4*Сетка!E21</f>
        <v>-0.00040039831280255</v>
      </c>
      <c r="G48" s="0" t="n">
        <f aca="false">IF(Сетка!B21="бетон",IF(F48&gt;=0,0,IF(F48&gt;=-eb1,Ebr*F48,-Rb)),IF(ABS(F48)&lt;=es0,Es*F48,SIGN(F48)*Rs))</f>
        <v>-3.87051702375799</v>
      </c>
      <c r="H48" s="0" t="n">
        <f aca="false">G48*Сетка!G21*1000</f>
        <v>-9.67629255939496</v>
      </c>
      <c r="I48" s="0" t="n">
        <f aca="false">H48*Сетка!F21</f>
        <v>1.20953656992437</v>
      </c>
      <c r="J48" s="0" t="n">
        <f aca="false">H48*Сетка!E21</f>
        <v>-1.20953656992437</v>
      </c>
      <c r="L48" s="0" t="n">
        <f aca="false">($B$8-dk*$B$7)+($B$3+dk)*Сетка!F21+$B$4*Сетка!E21</f>
        <v>-0.00040414831280255</v>
      </c>
      <c r="M48" s="0" t="n">
        <f aca="false">IF(Сетка!B21="бетон",IF(L48&gt;=0,0,IF(L48&gt;=-eb1,Ebr*L48,-Rb)),IF(ABS(L48)&lt;=es0,Es*L48,SIGN(L48)*Rs))</f>
        <v>-3.90676702375799</v>
      </c>
      <c r="N48" s="0" t="n">
        <f aca="false">M48*Сетка!G21*1000</f>
        <v>-9.76691755939496</v>
      </c>
      <c r="O48" s="0" t="n">
        <f aca="false">N48*Сетка!F21</f>
        <v>1.22086469492437</v>
      </c>
      <c r="P48" s="0" t="n">
        <f aca="false">N48*Сетка!E21</f>
        <v>-1.22086469492437</v>
      </c>
      <c r="R48" s="0" t="n">
        <f aca="false">($B$8-dk*$B$6)+$B$3*Сетка!F21+($B$4+dk)*Сетка!E21</f>
        <v>-0.00040064831280255</v>
      </c>
      <c r="S48" s="0" t="n">
        <f aca="false">IF(Сетка!B21="бетон",IF(R48&gt;=0,0,IF(R48&gt;=-eb1,Ebr*R48,-Rb)),IF(ABS(R48)&lt;=es0,Es*R48,SIGN(R48)*Rs))</f>
        <v>-3.87293369042465</v>
      </c>
      <c r="T48" s="0" t="n">
        <f aca="false">S48*Сетка!G21*1000</f>
        <v>-9.68233422606163</v>
      </c>
      <c r="U48" s="0" t="n">
        <f aca="false">T48*Сетка!F21</f>
        <v>1.2102917782577</v>
      </c>
      <c r="V48" s="0" t="n">
        <f aca="false">T48*Сетка!E21</f>
        <v>-1.2102917782577</v>
      </c>
    </row>
    <row r="49" customFormat="false" ht="15" hidden="false" customHeight="false" outlineLevel="0" collapsed="false">
      <c r="A49" s="0" t="n">
        <f aca="false">Сетка!A22</f>
        <v>19</v>
      </c>
      <c r="B49" s="0" t="str">
        <f aca="false">Сетка!B22</f>
        <v>бетон</v>
      </c>
      <c r="C49" s="0" t="n">
        <f aca="false">Сетка!E22</f>
        <v>-0.125</v>
      </c>
      <c r="D49" s="0" t="n">
        <f aca="false">Сетка!F22</f>
        <v>-0.075</v>
      </c>
      <c r="E49" s="0" t="n">
        <f aca="false">Сетка!G22</f>
        <v>0.0025</v>
      </c>
      <c r="F49" s="0" t="n">
        <f aca="false">$B$8+$B$3*Сетка!F22+$B$4*Сетка!E22</f>
        <v>0.00138611193748873</v>
      </c>
      <c r="G49" s="0" t="n">
        <f aca="false">IF(Сетка!B22="бетон",IF(F49&gt;=0,0,IF(F49&gt;=-eb1,Ebr*F49,-Rb)),IF(ABS(F49)&lt;=es0,Es*F49,SIGN(F49)*Rs))</f>
        <v>0</v>
      </c>
      <c r="H49" s="0" t="n">
        <f aca="false">G49*Сетка!G22*1000</f>
        <v>0</v>
      </c>
      <c r="I49" s="0" t="n">
        <f aca="false">H49*Сетка!F22</f>
        <v>-0</v>
      </c>
      <c r="J49" s="0" t="n">
        <f aca="false">H49*Сетка!E22</f>
        <v>-0</v>
      </c>
      <c r="L49" s="0" t="n">
        <f aca="false">($B$8-dk*$B$7)+($B$3+dk)*Сетка!F22+$B$4*Сетка!E22</f>
        <v>0.00138286193748873</v>
      </c>
      <c r="M49" s="0" t="n">
        <f aca="false">IF(Сетка!B22="бетон",IF(L49&gt;=0,0,IF(L49&gt;=-eb1,Ebr*L49,-Rb)),IF(ABS(L49)&lt;=es0,Es*L49,SIGN(L49)*Rs))</f>
        <v>0</v>
      </c>
      <c r="N49" s="0" t="n">
        <f aca="false">M49*Сетка!G22*1000</f>
        <v>0</v>
      </c>
      <c r="O49" s="0" t="n">
        <f aca="false">N49*Сетка!F22</f>
        <v>-0</v>
      </c>
      <c r="P49" s="0" t="n">
        <f aca="false">N49*Сетка!E22</f>
        <v>-0</v>
      </c>
      <c r="R49" s="0" t="n">
        <f aca="false">($B$8-dk*$B$6)+$B$3*Сетка!F22+($B$4+dk)*Сетка!E22</f>
        <v>0.00138336193748873</v>
      </c>
      <c r="S49" s="0" t="n">
        <f aca="false">IF(Сетка!B22="бетон",IF(R49&gt;=0,0,IF(R49&gt;=-eb1,Ebr*R49,-Rb)),IF(ABS(R49)&lt;=es0,Es*R49,SIGN(R49)*Rs))</f>
        <v>0</v>
      </c>
      <c r="T49" s="0" t="n">
        <f aca="false">S49*Сетка!G22*1000</f>
        <v>0</v>
      </c>
      <c r="U49" s="0" t="n">
        <f aca="false">T49*Сетка!F22</f>
        <v>-0</v>
      </c>
      <c r="V49" s="0" t="n">
        <f aca="false">T49*Сетка!E22</f>
        <v>-0</v>
      </c>
    </row>
    <row r="50" customFormat="false" ht="15" hidden="false" customHeight="false" outlineLevel="0" collapsed="false">
      <c r="A50" s="0" t="n">
        <f aca="false">Сетка!A23</f>
        <v>20</v>
      </c>
      <c r="B50" s="0" t="str">
        <f aca="false">Сетка!B23</f>
        <v>бетон</v>
      </c>
      <c r="C50" s="0" t="n">
        <f aca="false">Сетка!E23</f>
        <v>-0.075</v>
      </c>
      <c r="D50" s="0" t="n">
        <f aca="false">Сетка!F23</f>
        <v>-0.075</v>
      </c>
      <c r="E50" s="0" t="n">
        <f aca="false">Сетка!G23</f>
        <v>0.0025</v>
      </c>
      <c r="F50" s="0" t="n">
        <f aca="false">$B$8+$B$3*Сетка!F23+$B$4*Сетка!E23</f>
        <v>0.000951942764741834</v>
      </c>
      <c r="G50" s="0" t="n">
        <f aca="false">IF(Сетка!B23="бетон",IF(F50&gt;=0,0,IF(F50&gt;=-eb1,Ebr*F50,-Rb)),IF(ABS(F50)&lt;=es0,Es*F50,SIGN(F50)*Rs))</f>
        <v>0</v>
      </c>
      <c r="H50" s="0" t="n">
        <f aca="false">G50*Сетка!G23*1000</f>
        <v>0</v>
      </c>
      <c r="I50" s="0" t="n">
        <f aca="false">H50*Сетка!F23</f>
        <v>-0</v>
      </c>
      <c r="J50" s="0" t="n">
        <f aca="false">H50*Сетка!E23</f>
        <v>-0</v>
      </c>
      <c r="L50" s="0" t="n">
        <f aca="false">($B$8-dk*$B$7)+($B$3+dk)*Сетка!F23+$B$4*Сетка!E23</f>
        <v>0.000948692764741834</v>
      </c>
      <c r="M50" s="0" t="n">
        <f aca="false">IF(Сетка!B23="бетон",IF(L50&gt;=0,0,IF(L50&gt;=-eb1,Ebr*L50,-Rb)),IF(ABS(L50)&lt;=es0,Es*L50,SIGN(L50)*Rs))</f>
        <v>0</v>
      </c>
      <c r="N50" s="0" t="n">
        <f aca="false">M50*Сетка!G23*1000</f>
        <v>0</v>
      </c>
      <c r="O50" s="0" t="n">
        <f aca="false">N50*Сетка!F23</f>
        <v>-0</v>
      </c>
      <c r="P50" s="0" t="n">
        <f aca="false">N50*Сетка!E23</f>
        <v>-0</v>
      </c>
      <c r="R50" s="0" t="n">
        <f aca="false">($B$8-dk*$B$6)+$B$3*Сетка!F23+($B$4+dk)*Сетка!E23</f>
        <v>0.000949692764741834</v>
      </c>
      <c r="S50" s="0" t="n">
        <f aca="false">IF(Сетка!B23="бетон",IF(R50&gt;=0,0,IF(R50&gt;=-eb1,Ebr*R50,-Rb)),IF(ABS(R50)&lt;=es0,Es*R50,SIGN(R50)*Rs))</f>
        <v>0</v>
      </c>
      <c r="T50" s="0" t="n">
        <f aca="false">S50*Сетка!G23*1000</f>
        <v>0</v>
      </c>
      <c r="U50" s="0" t="n">
        <f aca="false">T50*Сетка!F23</f>
        <v>-0</v>
      </c>
      <c r="V50" s="0" t="n">
        <f aca="false">T50*Сетка!E23</f>
        <v>-0</v>
      </c>
    </row>
    <row r="51" customFormat="false" ht="15" hidden="false" customHeight="false" outlineLevel="0" collapsed="false">
      <c r="A51" s="0" t="n">
        <f aca="false">Сетка!A24</f>
        <v>21</v>
      </c>
      <c r="B51" s="0" t="str">
        <f aca="false">Сетка!B24</f>
        <v>бетон</v>
      </c>
      <c r="C51" s="0" t="n">
        <f aca="false">Сетка!E24</f>
        <v>-0.025</v>
      </c>
      <c r="D51" s="0" t="n">
        <f aca="false">Сетка!F24</f>
        <v>-0.075</v>
      </c>
      <c r="E51" s="0" t="n">
        <f aca="false">Сетка!G24</f>
        <v>0.0025</v>
      </c>
      <c r="F51" s="0" t="n">
        <f aca="false">$B$8+$B$3*Сетка!F24+$B$4*Сетка!E24</f>
        <v>0.000517773591994938</v>
      </c>
      <c r="G51" s="0" t="n">
        <f aca="false">IF(Сетка!B24="бетон",IF(F51&gt;=0,0,IF(F51&gt;=-eb1,Ebr*F51,-Rb)),IF(ABS(F51)&lt;=es0,Es*F51,SIGN(F51)*Rs))</f>
        <v>0</v>
      </c>
      <c r="H51" s="0" t="n">
        <f aca="false">G51*Сетка!G24*1000</f>
        <v>0</v>
      </c>
      <c r="I51" s="0" t="n">
        <f aca="false">H51*Сетка!F24</f>
        <v>-0</v>
      </c>
      <c r="J51" s="0" t="n">
        <f aca="false">H51*Сетка!E24</f>
        <v>-0</v>
      </c>
      <c r="L51" s="0" t="n">
        <f aca="false">($B$8-dk*$B$7)+($B$3+dk)*Сетка!F24+$B$4*Сетка!E24</f>
        <v>0.000514523591994938</v>
      </c>
      <c r="M51" s="0" t="n">
        <f aca="false">IF(Сетка!B24="бетон",IF(L51&gt;=0,0,IF(L51&gt;=-eb1,Ebr*L51,-Rb)),IF(ABS(L51)&lt;=es0,Es*L51,SIGN(L51)*Rs))</f>
        <v>0</v>
      </c>
      <c r="N51" s="0" t="n">
        <f aca="false">M51*Сетка!G24*1000</f>
        <v>0</v>
      </c>
      <c r="O51" s="0" t="n">
        <f aca="false">N51*Сетка!F24</f>
        <v>-0</v>
      </c>
      <c r="P51" s="0" t="n">
        <f aca="false">N51*Сетка!E24</f>
        <v>-0</v>
      </c>
      <c r="R51" s="0" t="n">
        <f aca="false">($B$8-dk*$B$6)+$B$3*Сетка!F24+($B$4+dk)*Сетка!E24</f>
        <v>0.000516023591994938</v>
      </c>
      <c r="S51" s="0" t="n">
        <f aca="false">IF(Сетка!B24="бетон",IF(R51&gt;=0,0,IF(R51&gt;=-eb1,Ebr*R51,-Rb)),IF(ABS(R51)&lt;=es0,Es*R51,SIGN(R51)*Rs))</f>
        <v>0</v>
      </c>
      <c r="T51" s="0" t="n">
        <f aca="false">S51*Сетка!G24*1000</f>
        <v>0</v>
      </c>
      <c r="U51" s="0" t="n">
        <f aca="false">T51*Сетка!F24</f>
        <v>-0</v>
      </c>
      <c r="V51" s="0" t="n">
        <f aca="false">T51*Сетка!E24</f>
        <v>-0</v>
      </c>
    </row>
    <row r="52" customFormat="false" ht="15" hidden="false" customHeight="false" outlineLevel="0" collapsed="false">
      <c r="A52" s="0" t="n">
        <f aca="false">Сетка!A25</f>
        <v>22</v>
      </c>
      <c r="B52" s="0" t="str">
        <f aca="false">Сетка!B25</f>
        <v>бетон</v>
      </c>
      <c r="C52" s="0" t="n">
        <f aca="false">Сетка!E25</f>
        <v>0.025</v>
      </c>
      <c r="D52" s="0" t="n">
        <f aca="false">Сетка!F25</f>
        <v>-0.075</v>
      </c>
      <c r="E52" s="0" t="n">
        <f aca="false">Сетка!G25</f>
        <v>0.0025</v>
      </c>
      <c r="F52" s="0" t="n">
        <f aca="false">$B$8+$B$3*Сетка!F25+$B$4*Сетка!E25</f>
        <v>8.36044192480416E-005</v>
      </c>
      <c r="G52" s="0" t="n">
        <f aca="false">IF(Сетка!B25="бетон",IF(F52&gt;=0,0,IF(F52&gt;=-eb1,Ebr*F52,-Rb)),IF(ABS(F52)&lt;=es0,Es*F52,SIGN(F52)*Rs))</f>
        <v>0</v>
      </c>
      <c r="H52" s="0" t="n">
        <f aca="false">G52*Сетка!G25*1000</f>
        <v>0</v>
      </c>
      <c r="I52" s="0" t="n">
        <f aca="false">H52*Сетка!F25</f>
        <v>-0</v>
      </c>
      <c r="J52" s="0" t="n">
        <f aca="false">H52*Сетка!E25</f>
        <v>0</v>
      </c>
      <c r="L52" s="0" t="n">
        <f aca="false">($B$8-dk*$B$7)+($B$3+dk)*Сетка!F25+$B$4*Сетка!E25</f>
        <v>8.03544192480416E-005</v>
      </c>
      <c r="M52" s="0" t="n">
        <f aca="false">IF(Сетка!B25="бетон",IF(L52&gt;=0,0,IF(L52&gt;=-eb1,Ebr*L52,-Rb)),IF(ABS(L52)&lt;=es0,Es*L52,SIGN(L52)*Rs))</f>
        <v>0</v>
      </c>
      <c r="N52" s="0" t="n">
        <f aca="false">M52*Сетка!G25*1000</f>
        <v>0</v>
      </c>
      <c r="O52" s="0" t="n">
        <f aca="false">N52*Сетка!F25</f>
        <v>-0</v>
      </c>
      <c r="P52" s="0" t="n">
        <f aca="false">N52*Сетка!E25</f>
        <v>0</v>
      </c>
      <c r="R52" s="0" t="n">
        <f aca="false">($B$8-dk*$B$6)+$B$3*Сетка!F25+($B$4+dk)*Сетка!E25</f>
        <v>8.23544192480416E-005</v>
      </c>
      <c r="S52" s="0" t="n">
        <f aca="false">IF(Сетка!B25="бетон",IF(R52&gt;=0,0,IF(R52&gt;=-eb1,Ebr*R52,-Rb)),IF(ABS(R52)&lt;=es0,Es*R52,SIGN(R52)*Rs))</f>
        <v>0</v>
      </c>
      <c r="T52" s="0" t="n">
        <f aca="false">S52*Сетка!G25*1000</f>
        <v>0</v>
      </c>
      <c r="U52" s="0" t="n">
        <f aca="false">T52*Сетка!F25</f>
        <v>-0</v>
      </c>
      <c r="V52" s="0" t="n">
        <f aca="false">T52*Сетка!E25</f>
        <v>0</v>
      </c>
    </row>
    <row r="53" customFormat="false" ht="15" hidden="false" customHeight="false" outlineLevel="0" collapsed="false">
      <c r="A53" s="0" t="n">
        <f aca="false">Сетка!A26</f>
        <v>23</v>
      </c>
      <c r="B53" s="0" t="str">
        <f aca="false">Сетка!B26</f>
        <v>бетон</v>
      </c>
      <c r="C53" s="0" t="n">
        <f aca="false">Сетка!E26</f>
        <v>0.075</v>
      </c>
      <c r="D53" s="0" t="n">
        <f aca="false">Сетка!F26</f>
        <v>-0.075</v>
      </c>
      <c r="E53" s="0" t="n">
        <f aca="false">Сетка!G26</f>
        <v>0.0025</v>
      </c>
      <c r="F53" s="0" t="n">
        <f aca="false">$B$8+$B$3*Сетка!F26+$B$4*Сетка!E26</f>
        <v>-0.000350564753498855</v>
      </c>
      <c r="G53" s="0" t="n">
        <f aca="false">IF(Сетка!B26="бетон",IF(F53&gt;=0,0,IF(F53&gt;=-eb1,Ebr*F53,-Rb)),IF(ABS(F53)&lt;=es0,Es*F53,SIGN(F53)*Rs))</f>
        <v>-3.38879261715559</v>
      </c>
      <c r="H53" s="0" t="n">
        <f aca="false">G53*Сетка!G26*1000</f>
        <v>-8.47198154288898</v>
      </c>
      <c r="I53" s="0" t="n">
        <f aca="false">H53*Сетка!F26</f>
        <v>0.635398615716673</v>
      </c>
      <c r="J53" s="0" t="n">
        <f aca="false">H53*Сетка!E26</f>
        <v>-0.635398615716673</v>
      </c>
      <c r="L53" s="0" t="n">
        <f aca="false">($B$8-dk*$B$7)+($B$3+dk)*Сетка!F26+$B$4*Сетка!E26</f>
        <v>-0.000353814753498855</v>
      </c>
      <c r="M53" s="0" t="n">
        <f aca="false">IF(Сетка!B26="бетон",IF(L53&gt;=0,0,IF(L53&gt;=-eb1,Ebr*L53,-Rb)),IF(ABS(L53)&lt;=es0,Es*L53,SIGN(L53)*Rs))</f>
        <v>-3.42020928382226</v>
      </c>
      <c r="N53" s="0" t="n">
        <f aca="false">M53*Сетка!G26*1000</f>
        <v>-8.55052320955565</v>
      </c>
      <c r="O53" s="0" t="n">
        <f aca="false">N53*Сетка!F26</f>
        <v>0.641289240716674</v>
      </c>
      <c r="P53" s="0" t="n">
        <f aca="false">N53*Сетка!E26</f>
        <v>-0.641289240716674</v>
      </c>
      <c r="R53" s="0" t="n">
        <f aca="false">($B$8-dk*$B$6)+$B$3*Сетка!F26+($B$4+dk)*Сетка!E26</f>
        <v>-0.000351314753498855</v>
      </c>
      <c r="S53" s="0" t="n">
        <f aca="false">IF(Сетка!B26="бетон",IF(R53&gt;=0,0,IF(R53&gt;=-eb1,Ebr*R53,-Rb)),IF(ABS(R53)&lt;=es0,Es*R53,SIGN(R53)*Rs))</f>
        <v>-3.39604261715559</v>
      </c>
      <c r="T53" s="0" t="n">
        <f aca="false">S53*Сетка!G26*1000</f>
        <v>-8.49010654288898</v>
      </c>
      <c r="U53" s="0" t="n">
        <f aca="false">T53*Сетка!F26</f>
        <v>0.636757990716674</v>
      </c>
      <c r="V53" s="0" t="n">
        <f aca="false">T53*Сетка!E26</f>
        <v>-0.636757990716674</v>
      </c>
    </row>
    <row r="54" customFormat="false" ht="15" hidden="false" customHeight="false" outlineLevel="0" collapsed="false">
      <c r="A54" s="0" t="n">
        <f aca="false">Сетка!A27</f>
        <v>24</v>
      </c>
      <c r="B54" s="0" t="str">
        <f aca="false">Сетка!B27</f>
        <v>бетон</v>
      </c>
      <c r="C54" s="0" t="n">
        <f aca="false">Сетка!E27</f>
        <v>0.125</v>
      </c>
      <c r="D54" s="0" t="n">
        <f aca="false">Сетка!F27</f>
        <v>-0.075</v>
      </c>
      <c r="E54" s="0" t="n">
        <f aca="false">Сетка!G27</f>
        <v>0.0025</v>
      </c>
      <c r="F54" s="0" t="n">
        <f aca="false">$B$8+$B$3*Сетка!F27+$B$4*Сетка!E27</f>
        <v>-0.000784733926245751</v>
      </c>
      <c r="G54" s="0" t="n">
        <f aca="false">IF(Сетка!B27="бетон",IF(F54&gt;=0,0,IF(F54&gt;=-eb1,Ebr*F54,-Rb)),IF(ABS(F54)&lt;=es0,Es*F54,SIGN(F54)*Rs))</f>
        <v>-7.58576128704226</v>
      </c>
      <c r="H54" s="0" t="n">
        <f aca="false">G54*Сетка!G27*1000</f>
        <v>-18.9644032176056</v>
      </c>
      <c r="I54" s="0" t="n">
        <f aca="false">H54*Сетка!F27</f>
        <v>1.42233024132042</v>
      </c>
      <c r="J54" s="0" t="n">
        <f aca="false">H54*Сетка!E27</f>
        <v>-2.3705504022007</v>
      </c>
      <c r="L54" s="0" t="n">
        <f aca="false">($B$8-dk*$B$7)+($B$3+dk)*Сетка!F27+$B$4*Сетка!E27</f>
        <v>-0.000787983926245751</v>
      </c>
      <c r="M54" s="0" t="n">
        <f aca="false">IF(Сетка!B27="бетон",IF(L54&gt;=0,0,IF(L54&gt;=-eb1,Ebr*L54,-Rb)),IF(ABS(L54)&lt;=es0,Es*L54,SIGN(L54)*Rs))</f>
        <v>-7.61717795370892</v>
      </c>
      <c r="N54" s="0" t="n">
        <f aca="false">M54*Сетка!G27*1000</f>
        <v>-19.0429448842723</v>
      </c>
      <c r="O54" s="0" t="n">
        <f aca="false">N54*Сетка!F27</f>
        <v>1.42822086632042</v>
      </c>
      <c r="P54" s="0" t="n">
        <f aca="false">N54*Сетка!E27</f>
        <v>-2.38036811053404</v>
      </c>
      <c r="R54" s="0" t="n">
        <f aca="false">($B$8-dk*$B$6)+$B$3*Сетка!F27+($B$4+dk)*Сетка!E27</f>
        <v>-0.000784983926245751</v>
      </c>
      <c r="S54" s="0" t="n">
        <f aca="false">IF(Сетка!B27="бетон",IF(R54&gt;=0,0,IF(R54&gt;=-eb1,Ebr*R54,-Rb)),IF(ABS(R54)&lt;=es0,Es*R54,SIGN(R54)*Rs))</f>
        <v>-7.58817795370892</v>
      </c>
      <c r="T54" s="0" t="n">
        <f aca="false">S54*Сетка!G27*1000</f>
        <v>-18.9704448842723</v>
      </c>
      <c r="U54" s="0" t="n">
        <f aca="false">T54*Сетка!F27</f>
        <v>1.42278336632042</v>
      </c>
      <c r="V54" s="0" t="n">
        <f aca="false">T54*Сетка!E27</f>
        <v>-2.37130561053404</v>
      </c>
    </row>
    <row r="55" customFormat="false" ht="15" hidden="false" customHeight="false" outlineLevel="0" collapsed="false">
      <c r="A55" s="0" t="n">
        <f aca="false">Сетка!A28</f>
        <v>25</v>
      </c>
      <c r="B55" s="0" t="str">
        <f aca="false">Сетка!B28</f>
        <v>бетон</v>
      </c>
      <c r="C55" s="0" t="n">
        <f aca="false">Сетка!E28</f>
        <v>-0.125</v>
      </c>
      <c r="D55" s="0" t="n">
        <f aca="false">Сетка!F28</f>
        <v>-0.025</v>
      </c>
      <c r="E55" s="0" t="n">
        <f aca="false">Сетка!G28</f>
        <v>0.0025</v>
      </c>
      <c r="F55" s="0" t="n">
        <f aca="false">$B$8+$B$3*Сетка!F28+$B$4*Сетка!E28</f>
        <v>0.00100177632404553</v>
      </c>
      <c r="G55" s="0" t="n">
        <f aca="false">IF(Сетка!B28="бетон",IF(F55&gt;=0,0,IF(F55&gt;=-eb1,Ebr*F55,-Rb)),IF(ABS(F55)&lt;=es0,Es*F55,SIGN(F55)*Rs))</f>
        <v>0</v>
      </c>
      <c r="H55" s="0" t="n">
        <f aca="false">G55*Сетка!G28*1000</f>
        <v>0</v>
      </c>
      <c r="I55" s="0" t="n">
        <f aca="false">H55*Сетка!F28</f>
        <v>-0</v>
      </c>
      <c r="J55" s="0" t="n">
        <f aca="false">H55*Сетка!E28</f>
        <v>-0</v>
      </c>
      <c r="L55" s="0" t="n">
        <f aca="false">($B$8-dk*$B$7)+($B$3+dk)*Сетка!F28+$B$4*Сетка!E28</f>
        <v>0.00099902632404553</v>
      </c>
      <c r="M55" s="0" t="n">
        <f aca="false">IF(Сетка!B28="бетон",IF(L55&gt;=0,0,IF(L55&gt;=-eb1,Ebr*L55,-Rb)),IF(ABS(L55)&lt;=es0,Es*L55,SIGN(L55)*Rs))</f>
        <v>0</v>
      </c>
      <c r="N55" s="0" t="n">
        <f aca="false">M55*Сетка!G28*1000</f>
        <v>0</v>
      </c>
      <c r="O55" s="0" t="n">
        <f aca="false">N55*Сетка!F28</f>
        <v>-0</v>
      </c>
      <c r="P55" s="0" t="n">
        <f aca="false">N55*Сетка!E28</f>
        <v>-0</v>
      </c>
      <c r="R55" s="0" t="n">
        <f aca="false">($B$8-dk*$B$6)+$B$3*Сетка!F28+($B$4+dk)*Сетка!E28</f>
        <v>0.00099902632404553</v>
      </c>
      <c r="S55" s="0" t="n">
        <f aca="false">IF(Сетка!B28="бетон",IF(R55&gt;=0,0,IF(R55&gt;=-eb1,Ebr*R55,-Rb)),IF(ABS(R55)&lt;=es0,Es*R55,SIGN(R55)*Rs))</f>
        <v>0</v>
      </c>
      <c r="T55" s="0" t="n">
        <f aca="false">S55*Сетка!G28*1000</f>
        <v>0</v>
      </c>
      <c r="U55" s="0" t="n">
        <f aca="false">T55*Сетка!F28</f>
        <v>-0</v>
      </c>
      <c r="V55" s="0" t="n">
        <f aca="false">T55*Сетка!E28</f>
        <v>-0</v>
      </c>
    </row>
    <row r="56" customFormat="false" ht="15" hidden="false" customHeight="false" outlineLevel="0" collapsed="false">
      <c r="A56" s="0" t="n">
        <f aca="false">Сетка!A29</f>
        <v>26</v>
      </c>
      <c r="B56" s="0" t="str">
        <f aca="false">Сетка!B29</f>
        <v>бетон</v>
      </c>
      <c r="C56" s="0" t="n">
        <f aca="false">Сетка!E29</f>
        <v>-0.075</v>
      </c>
      <c r="D56" s="0" t="n">
        <f aca="false">Сетка!F29</f>
        <v>-0.025</v>
      </c>
      <c r="E56" s="0" t="n">
        <f aca="false">Сетка!G29</f>
        <v>0.0025</v>
      </c>
      <c r="F56" s="0" t="n">
        <f aca="false">$B$8+$B$3*Сетка!F29+$B$4*Сетка!E29</f>
        <v>0.000567607151298634</v>
      </c>
      <c r="G56" s="0" t="n">
        <f aca="false">IF(Сетка!B29="бетон",IF(F56&gt;=0,0,IF(F56&gt;=-eb1,Ebr*F56,-Rb)),IF(ABS(F56)&lt;=es0,Es*F56,SIGN(F56)*Rs))</f>
        <v>0</v>
      </c>
      <c r="H56" s="0" t="n">
        <f aca="false">G56*Сетка!G29*1000</f>
        <v>0</v>
      </c>
      <c r="I56" s="0" t="n">
        <f aca="false">H56*Сетка!F29</f>
        <v>-0</v>
      </c>
      <c r="J56" s="0" t="n">
        <f aca="false">H56*Сетка!E29</f>
        <v>-0</v>
      </c>
      <c r="L56" s="0" t="n">
        <f aca="false">($B$8-dk*$B$7)+($B$3+dk)*Сетка!F29+$B$4*Сетка!E29</f>
        <v>0.000564857151298634</v>
      </c>
      <c r="M56" s="0" t="n">
        <f aca="false">IF(Сетка!B29="бетон",IF(L56&gt;=0,0,IF(L56&gt;=-eb1,Ebr*L56,-Rb)),IF(ABS(L56)&lt;=es0,Es*L56,SIGN(L56)*Rs))</f>
        <v>0</v>
      </c>
      <c r="N56" s="0" t="n">
        <f aca="false">M56*Сетка!G29*1000</f>
        <v>0</v>
      </c>
      <c r="O56" s="0" t="n">
        <f aca="false">N56*Сетка!F29</f>
        <v>-0</v>
      </c>
      <c r="P56" s="0" t="n">
        <f aca="false">N56*Сетка!E29</f>
        <v>-0</v>
      </c>
      <c r="R56" s="0" t="n">
        <f aca="false">($B$8-dk*$B$6)+$B$3*Сетка!F29+($B$4+dk)*Сетка!E29</f>
        <v>0.000565357151298634</v>
      </c>
      <c r="S56" s="0" t="n">
        <f aca="false">IF(Сетка!B29="бетон",IF(R56&gt;=0,0,IF(R56&gt;=-eb1,Ebr*R56,-Rb)),IF(ABS(R56)&lt;=es0,Es*R56,SIGN(R56)*Rs))</f>
        <v>0</v>
      </c>
      <c r="T56" s="0" t="n">
        <f aca="false">S56*Сетка!G29*1000</f>
        <v>0</v>
      </c>
      <c r="U56" s="0" t="n">
        <f aca="false">T56*Сетка!F29</f>
        <v>-0</v>
      </c>
      <c r="V56" s="0" t="n">
        <f aca="false">T56*Сетка!E29</f>
        <v>-0</v>
      </c>
    </row>
    <row r="57" customFormat="false" ht="15" hidden="false" customHeight="false" outlineLevel="0" collapsed="false">
      <c r="A57" s="0" t="n">
        <f aca="false">Сетка!A30</f>
        <v>27</v>
      </c>
      <c r="B57" s="0" t="str">
        <f aca="false">Сетка!B30</f>
        <v>бетон</v>
      </c>
      <c r="C57" s="0" t="n">
        <f aca="false">Сетка!E30</f>
        <v>-0.025</v>
      </c>
      <c r="D57" s="0" t="n">
        <f aca="false">Сетка!F30</f>
        <v>-0.025</v>
      </c>
      <c r="E57" s="0" t="n">
        <f aca="false">Сетка!G30</f>
        <v>0.0025</v>
      </c>
      <c r="F57" s="0" t="n">
        <f aca="false">$B$8+$B$3*Сетка!F30+$B$4*Сетка!E30</f>
        <v>0.000133437978551738</v>
      </c>
      <c r="G57" s="0" t="n">
        <f aca="false">IF(Сетка!B30="бетон",IF(F57&gt;=0,0,IF(F57&gt;=-eb1,Ebr*F57,-Rb)),IF(ABS(F57)&lt;=es0,Es*F57,SIGN(F57)*Rs))</f>
        <v>0</v>
      </c>
      <c r="H57" s="0" t="n">
        <f aca="false">G57*Сетка!G30*1000</f>
        <v>0</v>
      </c>
      <c r="I57" s="0" t="n">
        <f aca="false">H57*Сетка!F30</f>
        <v>-0</v>
      </c>
      <c r="J57" s="0" t="n">
        <f aca="false">H57*Сетка!E30</f>
        <v>-0</v>
      </c>
      <c r="L57" s="0" t="n">
        <f aca="false">($B$8-dk*$B$7)+($B$3+dk)*Сетка!F30+$B$4*Сетка!E30</f>
        <v>0.000130687978551738</v>
      </c>
      <c r="M57" s="0" t="n">
        <f aca="false">IF(Сетка!B30="бетон",IF(L57&gt;=0,0,IF(L57&gt;=-eb1,Ebr*L57,-Rb)),IF(ABS(L57)&lt;=es0,Es*L57,SIGN(L57)*Rs))</f>
        <v>0</v>
      </c>
      <c r="N57" s="0" t="n">
        <f aca="false">M57*Сетка!G30*1000</f>
        <v>0</v>
      </c>
      <c r="O57" s="0" t="n">
        <f aca="false">N57*Сетка!F30</f>
        <v>-0</v>
      </c>
      <c r="P57" s="0" t="n">
        <f aca="false">N57*Сетка!E30</f>
        <v>-0</v>
      </c>
      <c r="R57" s="0" t="n">
        <f aca="false">($B$8-dk*$B$6)+$B$3*Сетка!F30+($B$4+dk)*Сетка!E30</f>
        <v>0.000131687978551738</v>
      </c>
      <c r="S57" s="0" t="n">
        <f aca="false">IF(Сетка!B30="бетон",IF(R57&gt;=0,0,IF(R57&gt;=-eb1,Ebr*R57,-Rb)),IF(ABS(R57)&lt;=es0,Es*R57,SIGN(R57)*Rs))</f>
        <v>0</v>
      </c>
      <c r="T57" s="0" t="n">
        <f aca="false">S57*Сетка!G30*1000</f>
        <v>0</v>
      </c>
      <c r="U57" s="0" t="n">
        <f aca="false">T57*Сетка!F30</f>
        <v>-0</v>
      </c>
      <c r="V57" s="0" t="n">
        <f aca="false">T57*Сетка!E30</f>
        <v>-0</v>
      </c>
    </row>
    <row r="58" customFormat="false" ht="15" hidden="false" customHeight="false" outlineLevel="0" collapsed="false">
      <c r="A58" s="0" t="n">
        <f aca="false">Сетка!A31</f>
        <v>28</v>
      </c>
      <c r="B58" s="0" t="str">
        <f aca="false">Сетка!B31</f>
        <v>бетон</v>
      </c>
      <c r="C58" s="0" t="n">
        <f aca="false">Сетка!E31</f>
        <v>0.025</v>
      </c>
      <c r="D58" s="0" t="n">
        <f aca="false">Сетка!F31</f>
        <v>-0.025</v>
      </c>
      <c r="E58" s="0" t="n">
        <f aca="false">Сетка!G31</f>
        <v>0.0025</v>
      </c>
      <c r="F58" s="0" t="n">
        <f aca="false">$B$8+$B$3*Сетка!F31+$B$4*Сетка!E31</f>
        <v>-0.000300731194195159</v>
      </c>
      <c r="G58" s="0" t="n">
        <f aca="false">IF(Сетка!B31="бетон",IF(F58&gt;=0,0,IF(F58&gt;=-eb1,Ebr*F58,-Rb)),IF(ABS(F58)&lt;=es0,Es*F58,SIGN(F58)*Rs))</f>
        <v>-2.9070682105532</v>
      </c>
      <c r="H58" s="0" t="n">
        <f aca="false">G58*Сетка!G31*1000</f>
        <v>-7.267670526383</v>
      </c>
      <c r="I58" s="0" t="n">
        <f aca="false">H58*Сетка!F31</f>
        <v>0.181691763159575</v>
      </c>
      <c r="J58" s="0" t="n">
        <f aca="false">H58*Сетка!E31</f>
        <v>-0.181691763159575</v>
      </c>
      <c r="L58" s="0" t="n">
        <f aca="false">($B$8-dk*$B$7)+($B$3+dk)*Сетка!F31+$B$4*Сетка!E31</f>
        <v>-0.000303481194195159</v>
      </c>
      <c r="M58" s="0" t="n">
        <f aca="false">IF(Сетка!B31="бетон",IF(L58&gt;=0,0,IF(L58&gt;=-eb1,Ebr*L58,-Rb)),IF(ABS(L58)&lt;=es0,Es*L58,SIGN(L58)*Rs))</f>
        <v>-2.93365154388653</v>
      </c>
      <c r="N58" s="0" t="n">
        <f aca="false">M58*Сетка!G31*1000</f>
        <v>-7.33412885971633</v>
      </c>
      <c r="O58" s="0" t="n">
        <f aca="false">N58*Сетка!F31</f>
        <v>0.183353221492908</v>
      </c>
      <c r="P58" s="0" t="n">
        <f aca="false">N58*Сетка!E31</f>
        <v>-0.183353221492908</v>
      </c>
      <c r="R58" s="0" t="n">
        <f aca="false">($B$8-dk*$B$6)+$B$3*Сетка!F31+($B$4+dk)*Сетка!E31</f>
        <v>-0.000301981194195159</v>
      </c>
      <c r="S58" s="0" t="n">
        <f aca="false">IF(Сетка!B31="бетон",IF(R58&gt;=0,0,IF(R58&gt;=-eb1,Ebr*R58,-Rb)),IF(ABS(R58)&lt;=es0,Es*R58,SIGN(R58)*Rs))</f>
        <v>-2.91915154388653</v>
      </c>
      <c r="T58" s="0" t="n">
        <f aca="false">S58*Сетка!G31*1000</f>
        <v>-7.29787885971633</v>
      </c>
      <c r="U58" s="0" t="n">
        <f aca="false">T58*Сетка!F31</f>
        <v>0.182446971492908</v>
      </c>
      <c r="V58" s="0" t="n">
        <f aca="false">T58*Сетка!E31</f>
        <v>-0.182446971492908</v>
      </c>
    </row>
    <row r="59" customFormat="false" ht="15" hidden="false" customHeight="false" outlineLevel="0" collapsed="false">
      <c r="A59" s="0" t="n">
        <f aca="false">Сетка!A32</f>
        <v>29</v>
      </c>
      <c r="B59" s="0" t="str">
        <f aca="false">Сетка!B32</f>
        <v>бетон</v>
      </c>
      <c r="C59" s="0" t="n">
        <f aca="false">Сетка!E32</f>
        <v>0.075</v>
      </c>
      <c r="D59" s="0" t="n">
        <f aca="false">Сетка!F32</f>
        <v>-0.025</v>
      </c>
      <c r="E59" s="0" t="n">
        <f aca="false">Сетка!G32</f>
        <v>0.0025</v>
      </c>
      <c r="F59" s="0" t="n">
        <f aca="false">$B$8+$B$3*Сетка!F32+$B$4*Сетка!E32</f>
        <v>-0.000734900366942055</v>
      </c>
      <c r="G59" s="0" t="n">
        <f aca="false">IF(Сетка!B32="бетон",IF(F59&gt;=0,0,IF(F59&gt;=-eb1,Ebr*F59,-Rb)),IF(ABS(F59)&lt;=es0,Es*F59,SIGN(F59)*Rs))</f>
        <v>-7.10403688043986</v>
      </c>
      <c r="H59" s="0" t="n">
        <f aca="false">G59*Сетка!G32*1000</f>
        <v>-17.7600922010997</v>
      </c>
      <c r="I59" s="0" t="n">
        <f aca="false">H59*Сетка!F32</f>
        <v>0.444002305027491</v>
      </c>
      <c r="J59" s="0" t="n">
        <f aca="false">H59*Сетка!E32</f>
        <v>-1.33200691508247</v>
      </c>
      <c r="L59" s="0" t="n">
        <f aca="false">($B$8-dk*$B$7)+($B$3+dk)*Сетка!F32+$B$4*Сетка!E32</f>
        <v>-0.000737650366942055</v>
      </c>
      <c r="M59" s="0" t="n">
        <f aca="false">IF(Сетка!B32="бетон",IF(L59&gt;=0,0,IF(L59&gt;=-eb1,Ebr*L59,-Rb)),IF(ABS(L59)&lt;=es0,Es*L59,SIGN(L59)*Rs))</f>
        <v>-7.1306202137732</v>
      </c>
      <c r="N59" s="0" t="n">
        <f aca="false">M59*Сетка!G32*1000</f>
        <v>-17.826550534433</v>
      </c>
      <c r="O59" s="0" t="n">
        <f aca="false">N59*Сетка!F32</f>
        <v>0.445663763360824</v>
      </c>
      <c r="P59" s="0" t="n">
        <f aca="false">N59*Сетка!E32</f>
        <v>-1.33699129008247</v>
      </c>
      <c r="R59" s="0" t="n">
        <f aca="false">($B$8-dk*$B$6)+$B$3*Сетка!F32+($B$4+dk)*Сетка!E32</f>
        <v>-0.000735650366942055</v>
      </c>
      <c r="S59" s="0" t="n">
        <f aca="false">IF(Сетка!B32="бетон",IF(R59&gt;=0,0,IF(R59&gt;=-eb1,Ebr*R59,-Rb)),IF(ABS(R59)&lt;=es0,Es*R59,SIGN(R59)*Rs))</f>
        <v>-7.11128688043986</v>
      </c>
      <c r="T59" s="0" t="n">
        <f aca="false">S59*Сетка!G32*1000</f>
        <v>-17.7782172010997</v>
      </c>
      <c r="U59" s="0" t="n">
        <f aca="false">T59*Сетка!F32</f>
        <v>0.444455430027491</v>
      </c>
      <c r="V59" s="0" t="n">
        <f aca="false">T59*Сетка!E32</f>
        <v>-1.33336629008247</v>
      </c>
    </row>
    <row r="60" customFormat="false" ht="15" hidden="false" customHeight="false" outlineLevel="0" collapsed="false">
      <c r="A60" s="0" t="n">
        <f aca="false">Сетка!A33</f>
        <v>30</v>
      </c>
      <c r="B60" s="0" t="str">
        <f aca="false">Сетка!B33</f>
        <v>бетон</v>
      </c>
      <c r="C60" s="0" t="n">
        <f aca="false">Сетка!E33</f>
        <v>0.125</v>
      </c>
      <c r="D60" s="0" t="n">
        <f aca="false">Сетка!F33</f>
        <v>-0.025</v>
      </c>
      <c r="E60" s="0" t="n">
        <f aca="false">Сетка!G33</f>
        <v>0.0025</v>
      </c>
      <c r="F60" s="0" t="n">
        <f aca="false">$B$8+$B$3*Сетка!F33+$B$4*Сетка!E33</f>
        <v>-0.00116906953968895</v>
      </c>
      <c r="G60" s="0" t="n">
        <f aca="false">IF(Сетка!B33="бетон",IF(F60&gt;=0,0,IF(F60&gt;=-eb1,Ebr*F60,-Rb)),IF(ABS(F60)&lt;=es0,Es*F60,SIGN(F60)*Rs))</f>
        <v>-11.3010055503265</v>
      </c>
      <c r="H60" s="0" t="n">
        <f aca="false">G60*Сетка!G33*1000</f>
        <v>-28.2525138758163</v>
      </c>
      <c r="I60" s="0" t="n">
        <f aca="false">H60*Сетка!F33</f>
        <v>0.706312846895407</v>
      </c>
      <c r="J60" s="0" t="n">
        <f aca="false">H60*Сетка!E33</f>
        <v>-3.53156423447704</v>
      </c>
      <c r="L60" s="0" t="n">
        <f aca="false">($B$8-dk*$B$7)+($B$3+dk)*Сетка!F33+$B$4*Сетка!E33</f>
        <v>-0.00117181953968895</v>
      </c>
      <c r="M60" s="0" t="n">
        <f aca="false">IF(Сетка!B33="бетон",IF(L60&gt;=0,0,IF(L60&gt;=-eb1,Ebr*L60,-Rb)),IF(ABS(L60)&lt;=es0,Es*L60,SIGN(L60)*Rs))</f>
        <v>-11.3275888836599</v>
      </c>
      <c r="N60" s="0" t="n">
        <f aca="false">M60*Сетка!G33*1000</f>
        <v>-28.3189722091496</v>
      </c>
      <c r="O60" s="0" t="n">
        <f aca="false">N60*Сетка!F33</f>
        <v>0.707974305228741</v>
      </c>
      <c r="P60" s="0" t="n">
        <f aca="false">N60*Сетка!E33</f>
        <v>-3.5398715261437</v>
      </c>
      <c r="R60" s="0" t="n">
        <f aca="false">($B$8-dk*$B$6)+$B$3*Сетка!F33+($B$4+dk)*Сетка!E33</f>
        <v>-0.00116931953968895</v>
      </c>
      <c r="S60" s="0" t="n">
        <f aca="false">IF(Сетка!B33="бетон",IF(R60&gt;=0,0,IF(R60&gt;=-eb1,Ebr*R60,-Rb)),IF(ABS(R60)&lt;=es0,Es*R60,SIGN(R60)*Rs))</f>
        <v>-11.3034222169932</v>
      </c>
      <c r="T60" s="0" t="n">
        <f aca="false">S60*Сетка!G33*1000</f>
        <v>-28.258555542483</v>
      </c>
      <c r="U60" s="0" t="n">
        <f aca="false">T60*Сетка!F33</f>
        <v>0.706463888562074</v>
      </c>
      <c r="V60" s="0" t="n">
        <f aca="false">T60*Сетка!E33</f>
        <v>-3.53231944281037</v>
      </c>
    </row>
    <row r="61" customFormat="false" ht="15" hidden="false" customHeight="false" outlineLevel="0" collapsed="false">
      <c r="A61" s="0" t="n">
        <f aca="false">Сетка!A34</f>
        <v>31</v>
      </c>
      <c r="B61" s="0" t="str">
        <f aca="false">Сетка!B34</f>
        <v>бетон</v>
      </c>
      <c r="C61" s="0" t="n">
        <f aca="false">Сетка!E34</f>
        <v>-0.125</v>
      </c>
      <c r="D61" s="0" t="n">
        <f aca="false">Сетка!F34</f>
        <v>0.025</v>
      </c>
      <c r="E61" s="0" t="n">
        <f aca="false">Сетка!G34</f>
        <v>0.0025</v>
      </c>
      <c r="F61" s="0" t="n">
        <f aca="false">$B$8+$B$3*Сетка!F34+$B$4*Сетка!E34</f>
        <v>0.00061744071060233</v>
      </c>
      <c r="G61" s="0" t="n">
        <f aca="false">IF(Сетка!B34="бетон",IF(F61&gt;=0,0,IF(F61&gt;=-eb1,Ebr*F61,-Rb)),IF(ABS(F61)&lt;=es0,Es*F61,SIGN(F61)*Rs))</f>
        <v>0</v>
      </c>
      <c r="H61" s="0" t="n">
        <f aca="false">G61*Сетка!G34*1000</f>
        <v>0</v>
      </c>
      <c r="I61" s="0" t="n">
        <f aca="false">H61*Сетка!F34</f>
        <v>0</v>
      </c>
      <c r="J61" s="0" t="n">
        <f aca="false">H61*Сетка!E34</f>
        <v>-0</v>
      </c>
      <c r="L61" s="0" t="n">
        <f aca="false">($B$8-dk*$B$7)+($B$3+dk)*Сетка!F34+$B$4*Сетка!E34</f>
        <v>0.00061519071060233</v>
      </c>
      <c r="M61" s="0" t="n">
        <f aca="false">IF(Сетка!B34="бетон",IF(L61&gt;=0,0,IF(L61&gt;=-eb1,Ebr*L61,-Rb)),IF(ABS(L61)&lt;=es0,Es*L61,SIGN(L61)*Rs))</f>
        <v>0</v>
      </c>
      <c r="N61" s="0" t="n">
        <f aca="false">M61*Сетка!G34*1000</f>
        <v>0</v>
      </c>
      <c r="O61" s="0" t="n">
        <f aca="false">N61*Сетка!F34</f>
        <v>0</v>
      </c>
      <c r="P61" s="0" t="n">
        <f aca="false">N61*Сетка!E34</f>
        <v>-0</v>
      </c>
      <c r="R61" s="0" t="n">
        <f aca="false">($B$8-dk*$B$6)+$B$3*Сетка!F34+($B$4+dk)*Сетка!E34</f>
        <v>0.00061469071060233</v>
      </c>
      <c r="S61" s="0" t="n">
        <f aca="false">IF(Сетка!B34="бетон",IF(R61&gt;=0,0,IF(R61&gt;=-eb1,Ebr*R61,-Rb)),IF(ABS(R61)&lt;=es0,Es*R61,SIGN(R61)*Rs))</f>
        <v>0</v>
      </c>
      <c r="T61" s="0" t="n">
        <f aca="false">S61*Сетка!G34*1000</f>
        <v>0</v>
      </c>
      <c r="U61" s="0" t="n">
        <f aca="false">T61*Сетка!F34</f>
        <v>0</v>
      </c>
      <c r="V61" s="0" t="n">
        <f aca="false">T61*Сетка!E34</f>
        <v>-0</v>
      </c>
    </row>
    <row r="62" customFormat="false" ht="15" hidden="false" customHeight="false" outlineLevel="0" collapsed="false">
      <c r="A62" s="0" t="n">
        <f aca="false">Сетка!A35</f>
        <v>32</v>
      </c>
      <c r="B62" s="0" t="str">
        <f aca="false">Сетка!B35</f>
        <v>бетон</v>
      </c>
      <c r="C62" s="0" t="n">
        <f aca="false">Сетка!E35</f>
        <v>-0.075</v>
      </c>
      <c r="D62" s="0" t="n">
        <f aca="false">Сетка!F35</f>
        <v>0.025</v>
      </c>
      <c r="E62" s="0" t="n">
        <f aca="false">Сетка!G35</f>
        <v>0.0025</v>
      </c>
      <c r="F62" s="0" t="n">
        <f aca="false">$B$8+$B$3*Сетка!F35+$B$4*Сетка!E35</f>
        <v>0.000183271537855433</v>
      </c>
      <c r="G62" s="0" t="n">
        <f aca="false">IF(Сетка!B35="бетон",IF(F62&gt;=0,0,IF(F62&gt;=-eb1,Ebr*F62,-Rb)),IF(ABS(F62)&lt;=es0,Es*F62,SIGN(F62)*Rs))</f>
        <v>0</v>
      </c>
      <c r="H62" s="0" t="n">
        <f aca="false">G62*Сетка!G35*1000</f>
        <v>0</v>
      </c>
      <c r="I62" s="0" t="n">
        <f aca="false">H62*Сетка!F35</f>
        <v>0</v>
      </c>
      <c r="J62" s="0" t="n">
        <f aca="false">H62*Сетка!E35</f>
        <v>-0</v>
      </c>
      <c r="L62" s="0" t="n">
        <f aca="false">($B$8-dk*$B$7)+($B$3+dk)*Сетка!F35+$B$4*Сетка!E35</f>
        <v>0.000181021537855433</v>
      </c>
      <c r="M62" s="0" t="n">
        <f aca="false">IF(Сетка!B35="бетон",IF(L62&gt;=0,0,IF(L62&gt;=-eb1,Ebr*L62,-Rb)),IF(ABS(L62)&lt;=es0,Es*L62,SIGN(L62)*Rs))</f>
        <v>0</v>
      </c>
      <c r="N62" s="0" t="n">
        <f aca="false">M62*Сетка!G35*1000</f>
        <v>0</v>
      </c>
      <c r="O62" s="0" t="n">
        <f aca="false">N62*Сетка!F35</f>
        <v>0</v>
      </c>
      <c r="P62" s="0" t="n">
        <f aca="false">N62*Сетка!E35</f>
        <v>-0</v>
      </c>
      <c r="R62" s="0" t="n">
        <f aca="false">($B$8-dk*$B$6)+$B$3*Сетка!F35+($B$4+dk)*Сетка!E35</f>
        <v>0.000181021537855433</v>
      </c>
      <c r="S62" s="0" t="n">
        <f aca="false">IF(Сетка!B35="бетон",IF(R62&gt;=0,0,IF(R62&gt;=-eb1,Ebr*R62,-Rb)),IF(ABS(R62)&lt;=es0,Es*R62,SIGN(R62)*Rs))</f>
        <v>0</v>
      </c>
      <c r="T62" s="0" t="n">
        <f aca="false">S62*Сетка!G35*1000</f>
        <v>0</v>
      </c>
      <c r="U62" s="0" t="n">
        <f aca="false">T62*Сетка!F35</f>
        <v>0</v>
      </c>
      <c r="V62" s="0" t="n">
        <f aca="false">T62*Сетка!E35</f>
        <v>-0</v>
      </c>
    </row>
    <row r="63" customFormat="false" ht="15" hidden="false" customHeight="false" outlineLevel="0" collapsed="false">
      <c r="A63" s="0" t="n">
        <f aca="false">Сетка!A36</f>
        <v>33</v>
      </c>
      <c r="B63" s="0" t="str">
        <f aca="false">Сетка!B36</f>
        <v>бетон</v>
      </c>
      <c r="C63" s="0" t="n">
        <f aca="false">Сетка!E36</f>
        <v>-0.025</v>
      </c>
      <c r="D63" s="0" t="n">
        <f aca="false">Сетка!F36</f>
        <v>0.025</v>
      </c>
      <c r="E63" s="0" t="n">
        <f aca="false">Сетка!G36</f>
        <v>0.0025</v>
      </c>
      <c r="F63" s="0" t="n">
        <f aca="false">$B$8+$B$3*Сетка!F36+$B$4*Сетка!E36</f>
        <v>-0.000250897634891463</v>
      </c>
      <c r="G63" s="0" t="n">
        <f aca="false">IF(Сетка!B36="бетон",IF(F63&gt;=0,0,IF(F63&gt;=-eb1,Ebr*F63,-Rb)),IF(ABS(F63)&lt;=es0,Es*F63,SIGN(F63)*Rs))</f>
        <v>-2.42534380395081</v>
      </c>
      <c r="H63" s="0" t="n">
        <f aca="false">G63*Сетка!G36*1000</f>
        <v>-6.06335950987701</v>
      </c>
      <c r="I63" s="0" t="n">
        <f aca="false">H63*Сетка!F36</f>
        <v>-0.151583987746925</v>
      </c>
      <c r="J63" s="0" t="n">
        <f aca="false">H63*Сетка!E36</f>
        <v>0.151583987746925</v>
      </c>
      <c r="L63" s="0" t="n">
        <f aca="false">($B$8-dk*$B$7)+($B$3+dk)*Сетка!F36+$B$4*Сетка!E36</f>
        <v>-0.000253147634891463</v>
      </c>
      <c r="M63" s="0" t="n">
        <f aca="false">IF(Сетка!B36="бетон",IF(L63&gt;=0,0,IF(L63&gt;=-eb1,Ebr*L63,-Rb)),IF(ABS(L63)&lt;=es0,Es*L63,SIGN(L63)*Rs))</f>
        <v>-2.44709380395081</v>
      </c>
      <c r="N63" s="0" t="n">
        <f aca="false">M63*Сетка!G36*1000</f>
        <v>-6.11773450987702</v>
      </c>
      <c r="O63" s="0" t="n">
        <f aca="false">N63*Сетка!F36</f>
        <v>-0.152943362746926</v>
      </c>
      <c r="P63" s="0" t="n">
        <f aca="false">N63*Сетка!E36</f>
        <v>0.152943362746925</v>
      </c>
      <c r="R63" s="0" t="n">
        <f aca="false">($B$8-dk*$B$6)+$B$3*Сетка!F36+($B$4+dk)*Сетка!E36</f>
        <v>-0.000252647634891463</v>
      </c>
      <c r="S63" s="0" t="n">
        <f aca="false">IF(Сетка!B36="бетон",IF(R63&gt;=0,0,IF(R63&gt;=-eb1,Ebr*R63,-Rb)),IF(ABS(R63)&lt;=es0,Es*R63,SIGN(R63)*Rs))</f>
        <v>-2.44226047061747</v>
      </c>
      <c r="T63" s="0" t="n">
        <f aca="false">S63*Сетка!G36*1000</f>
        <v>-6.10565117654368</v>
      </c>
      <c r="U63" s="0" t="n">
        <f aca="false">T63*Сетка!F36</f>
        <v>-0.152641279413592</v>
      </c>
      <c r="V63" s="0" t="n">
        <f aca="false">T63*Сетка!E36</f>
        <v>0.152641279413592</v>
      </c>
    </row>
    <row r="64" customFormat="false" ht="15" hidden="false" customHeight="false" outlineLevel="0" collapsed="false">
      <c r="A64" s="0" t="n">
        <f aca="false">Сетка!A37</f>
        <v>34</v>
      </c>
      <c r="B64" s="0" t="str">
        <f aca="false">Сетка!B37</f>
        <v>бетон</v>
      </c>
      <c r="C64" s="0" t="n">
        <f aca="false">Сетка!E37</f>
        <v>0.025</v>
      </c>
      <c r="D64" s="0" t="n">
        <f aca="false">Сетка!F37</f>
        <v>0.025</v>
      </c>
      <c r="E64" s="0" t="n">
        <f aca="false">Сетка!G37</f>
        <v>0.0025</v>
      </c>
      <c r="F64" s="0" t="n">
        <f aca="false">$B$8+$B$3*Сетка!F37+$B$4*Сетка!E37</f>
        <v>-0.000685066807638359</v>
      </c>
      <c r="G64" s="0" t="n">
        <f aca="false">IF(Сетка!B37="бетон",IF(F64&gt;=0,0,IF(F64&gt;=-eb1,Ebr*F64,-Rb)),IF(ABS(F64)&lt;=es0,Es*F64,SIGN(F64)*Rs))</f>
        <v>-6.62231247383747</v>
      </c>
      <c r="H64" s="0" t="n">
        <f aca="false">G64*Сетка!G37*1000</f>
        <v>-16.5557811845937</v>
      </c>
      <c r="I64" s="0" t="n">
        <f aca="false">H64*Сетка!F37</f>
        <v>-0.413894529614842</v>
      </c>
      <c r="J64" s="0" t="n">
        <f aca="false">H64*Сетка!E37</f>
        <v>-0.413894529614842</v>
      </c>
      <c r="L64" s="0" t="n">
        <f aca="false">($B$8-dk*$B$7)+($B$3+dk)*Сетка!F37+$B$4*Сетка!E37</f>
        <v>-0.000687316807638359</v>
      </c>
      <c r="M64" s="0" t="n">
        <f aca="false">IF(Сетка!B37="бетон",IF(L64&gt;=0,0,IF(L64&gt;=-eb1,Ebr*L64,-Rb)),IF(ABS(L64)&lt;=es0,Es*L64,SIGN(L64)*Rs))</f>
        <v>-6.64406247383747</v>
      </c>
      <c r="N64" s="0" t="n">
        <f aca="false">M64*Сетка!G37*1000</f>
        <v>-16.6101561845937</v>
      </c>
      <c r="O64" s="0" t="n">
        <f aca="false">N64*Сетка!F37</f>
        <v>-0.415253904614842</v>
      </c>
      <c r="P64" s="0" t="n">
        <f aca="false">N64*Сетка!E37</f>
        <v>-0.415253904614842</v>
      </c>
      <c r="R64" s="0" t="n">
        <f aca="false">($B$8-dk*$B$6)+$B$3*Сетка!F37+($B$4+dk)*Сетка!E37</f>
        <v>-0.000686316807638359</v>
      </c>
      <c r="S64" s="0" t="n">
        <f aca="false">IF(Сетка!B37="бетон",IF(R64&gt;=0,0,IF(R64&gt;=-eb1,Ebr*R64,-Rb)),IF(ABS(R64)&lt;=es0,Es*R64,SIGN(R64)*Rs))</f>
        <v>-6.6343958071708</v>
      </c>
      <c r="T64" s="0" t="n">
        <f aca="false">S64*Сетка!G37*1000</f>
        <v>-16.585989517927</v>
      </c>
      <c r="U64" s="0" t="n">
        <f aca="false">T64*Сетка!F37</f>
        <v>-0.414649737948175</v>
      </c>
      <c r="V64" s="0" t="n">
        <f aca="false">T64*Сетка!E37</f>
        <v>-0.414649737948175</v>
      </c>
    </row>
    <row r="65" customFormat="false" ht="15" hidden="false" customHeight="false" outlineLevel="0" collapsed="false">
      <c r="A65" s="0" t="n">
        <f aca="false">Сетка!A38</f>
        <v>35</v>
      </c>
      <c r="B65" s="0" t="str">
        <f aca="false">Сетка!B38</f>
        <v>бетон</v>
      </c>
      <c r="C65" s="0" t="n">
        <f aca="false">Сетка!E38</f>
        <v>0.075</v>
      </c>
      <c r="D65" s="0" t="n">
        <f aca="false">Сетка!F38</f>
        <v>0.025</v>
      </c>
      <c r="E65" s="0" t="n">
        <f aca="false">Сетка!G38</f>
        <v>0.0025</v>
      </c>
      <c r="F65" s="0" t="n">
        <f aca="false">$B$8+$B$3*Сетка!F38+$B$4*Сетка!E38</f>
        <v>-0.00111923598038525</v>
      </c>
      <c r="G65" s="0" t="n">
        <f aca="false">IF(Сетка!B38="бетон",IF(F65&gt;=0,0,IF(F65&gt;=-eb1,Ebr*F65,-Rb)),IF(ABS(F65)&lt;=es0,Es*F65,SIGN(F65)*Rs))</f>
        <v>-10.8192811437241</v>
      </c>
      <c r="H65" s="0" t="n">
        <f aca="false">G65*Сетка!G38*1000</f>
        <v>-27.0482028593103</v>
      </c>
      <c r="I65" s="0" t="n">
        <f aca="false">H65*Сетка!F38</f>
        <v>-0.676205071482759</v>
      </c>
      <c r="J65" s="0" t="n">
        <f aca="false">H65*Сетка!E38</f>
        <v>-2.02861521444827</v>
      </c>
      <c r="L65" s="0" t="n">
        <f aca="false">($B$8-dk*$B$7)+($B$3+dk)*Сетка!F38+$B$4*Сетка!E38</f>
        <v>-0.00112148598038526</v>
      </c>
      <c r="M65" s="0" t="n">
        <f aca="false">IF(Сетка!B38="бетон",IF(L65&gt;=0,0,IF(L65&gt;=-eb1,Ebr*L65,-Rb)),IF(ABS(L65)&lt;=es0,Es*L65,SIGN(L65)*Rs))</f>
        <v>-10.8410311437241</v>
      </c>
      <c r="N65" s="0" t="n">
        <f aca="false">M65*Сетка!G38*1000</f>
        <v>-27.1025778593103</v>
      </c>
      <c r="O65" s="0" t="n">
        <f aca="false">N65*Сетка!F38</f>
        <v>-0.677564446482759</v>
      </c>
      <c r="P65" s="0" t="n">
        <f aca="false">N65*Сетка!E38</f>
        <v>-2.03269333944827</v>
      </c>
      <c r="R65" s="0" t="n">
        <f aca="false">($B$8-dk*$B$6)+$B$3*Сетка!F38+($B$4+dk)*Сетка!E38</f>
        <v>-0.00111998598038526</v>
      </c>
      <c r="S65" s="0" t="n">
        <f aca="false">IF(Сетка!B38="бетон",IF(R65&gt;=0,0,IF(R65&gt;=-eb1,Ebr*R65,-Rb)),IF(ABS(R65)&lt;=es0,Es*R65,SIGN(R65)*Rs))</f>
        <v>-10.8265311437241</v>
      </c>
      <c r="T65" s="0" t="n">
        <f aca="false">S65*Сетка!G38*1000</f>
        <v>-27.0663278593103</v>
      </c>
      <c r="U65" s="0" t="n">
        <f aca="false">T65*Сетка!F38</f>
        <v>-0.676658196482759</v>
      </c>
      <c r="V65" s="0" t="n">
        <f aca="false">T65*Сетка!E38</f>
        <v>-2.02997458944827</v>
      </c>
    </row>
    <row r="66" customFormat="false" ht="15" hidden="false" customHeight="false" outlineLevel="0" collapsed="false">
      <c r="A66" s="0" t="n">
        <f aca="false">Сетка!A39</f>
        <v>36</v>
      </c>
      <c r="B66" s="0" t="str">
        <f aca="false">Сетка!B39</f>
        <v>бетон</v>
      </c>
      <c r="C66" s="0" t="n">
        <f aca="false">Сетка!E39</f>
        <v>0.125</v>
      </c>
      <c r="D66" s="0" t="n">
        <f aca="false">Сетка!F39</f>
        <v>0.025</v>
      </c>
      <c r="E66" s="0" t="n">
        <f aca="false">Сетка!G39</f>
        <v>0.0025</v>
      </c>
      <c r="F66" s="0" t="n">
        <f aca="false">$B$8+$B$3*Сетка!F39+$B$4*Сетка!E39</f>
        <v>-0.00155340515313215</v>
      </c>
      <c r="G66" s="0" t="n">
        <f aca="false">IF(Сетка!B39="бетон",IF(F66&gt;=0,0,IF(F66&gt;=-eb1,Ebr*F66,-Rb)),IF(ABS(F66)&lt;=es0,Es*F66,SIGN(F66)*Rs))</f>
        <v>-14.5</v>
      </c>
      <c r="H66" s="0" t="n">
        <f aca="false">G66*Сетка!G39*1000</f>
        <v>-36.25</v>
      </c>
      <c r="I66" s="0" t="n">
        <f aca="false">H66*Сетка!F39</f>
        <v>-0.906250000000001</v>
      </c>
      <c r="J66" s="0" t="n">
        <f aca="false">H66*Сетка!E39</f>
        <v>-4.53125</v>
      </c>
      <c r="L66" s="0" t="n">
        <f aca="false">($B$8-dk*$B$7)+($B$3+dk)*Сетка!F39+$B$4*Сетка!E39</f>
        <v>-0.00155565515313215</v>
      </c>
      <c r="M66" s="0" t="n">
        <f aca="false">IF(Сетка!B39="бетон",IF(L66&gt;=0,0,IF(L66&gt;=-eb1,Ebr*L66,-Rb)),IF(ABS(L66)&lt;=es0,Es*L66,SIGN(L66)*Rs))</f>
        <v>-14.5</v>
      </c>
      <c r="N66" s="0" t="n">
        <f aca="false">M66*Сетка!G39*1000</f>
        <v>-36.25</v>
      </c>
      <c r="O66" s="0" t="n">
        <f aca="false">N66*Сетка!F39</f>
        <v>-0.906250000000001</v>
      </c>
      <c r="P66" s="0" t="n">
        <f aca="false">N66*Сетка!E39</f>
        <v>-4.53125</v>
      </c>
      <c r="R66" s="0" t="n">
        <f aca="false">($B$8-dk*$B$6)+$B$3*Сетка!F39+($B$4+dk)*Сетка!E39</f>
        <v>-0.00155365515313215</v>
      </c>
      <c r="S66" s="0" t="n">
        <f aca="false">IF(Сетка!B39="бетон",IF(R66&gt;=0,0,IF(R66&gt;=-eb1,Ebr*R66,-Rb)),IF(ABS(R66)&lt;=es0,Es*R66,SIGN(R66)*Rs))</f>
        <v>-14.5</v>
      </c>
      <c r="T66" s="0" t="n">
        <f aca="false">S66*Сетка!G39*1000</f>
        <v>-36.25</v>
      </c>
      <c r="U66" s="0" t="n">
        <f aca="false">T66*Сетка!F39</f>
        <v>-0.906250000000001</v>
      </c>
      <c r="V66" s="0" t="n">
        <f aca="false">T66*Сетка!E39</f>
        <v>-4.53125</v>
      </c>
    </row>
    <row r="67" customFormat="false" ht="15" hidden="false" customHeight="false" outlineLevel="0" collapsed="false">
      <c r="A67" s="0" t="n">
        <f aca="false">Сетка!A40</f>
        <v>37</v>
      </c>
      <c r="B67" s="0" t="str">
        <f aca="false">Сетка!B40</f>
        <v>бетон</v>
      </c>
      <c r="C67" s="0" t="n">
        <f aca="false">Сетка!E40</f>
        <v>-0.125</v>
      </c>
      <c r="D67" s="0" t="n">
        <f aca="false">Сетка!F40</f>
        <v>0.075</v>
      </c>
      <c r="E67" s="0" t="n">
        <f aca="false">Сетка!G40</f>
        <v>0.0025</v>
      </c>
      <c r="F67" s="0" t="n">
        <f aca="false">$B$8+$B$3*Сетка!F40+$B$4*Сетка!E40</f>
        <v>0.000233105097159129</v>
      </c>
      <c r="G67" s="0" t="n">
        <f aca="false">IF(Сетка!B40="бетон",IF(F67&gt;=0,0,IF(F67&gt;=-eb1,Ebr*F67,-Rb)),IF(ABS(F67)&lt;=es0,Es*F67,SIGN(F67)*Rs))</f>
        <v>0</v>
      </c>
      <c r="H67" s="0" t="n">
        <f aca="false">G67*Сетка!G40*1000</f>
        <v>0</v>
      </c>
      <c r="I67" s="0" t="n">
        <f aca="false">H67*Сетка!F40</f>
        <v>0</v>
      </c>
      <c r="J67" s="0" t="n">
        <f aca="false">H67*Сетка!E40</f>
        <v>-0</v>
      </c>
      <c r="L67" s="0" t="n">
        <f aca="false">($B$8-dk*$B$7)+($B$3+dk)*Сетка!F40+$B$4*Сетка!E40</f>
        <v>0.000231355097159129</v>
      </c>
      <c r="M67" s="0" t="n">
        <f aca="false">IF(Сетка!B40="бетон",IF(L67&gt;=0,0,IF(L67&gt;=-eb1,Ebr*L67,-Rb)),IF(ABS(L67)&lt;=es0,Es*L67,SIGN(L67)*Rs))</f>
        <v>0</v>
      </c>
      <c r="N67" s="0" t="n">
        <f aca="false">M67*Сетка!G40*1000</f>
        <v>0</v>
      </c>
      <c r="O67" s="0" t="n">
        <f aca="false">N67*Сетка!F40</f>
        <v>0</v>
      </c>
      <c r="P67" s="0" t="n">
        <f aca="false">N67*Сетка!E40</f>
        <v>-0</v>
      </c>
      <c r="R67" s="0" t="n">
        <f aca="false">($B$8-dk*$B$6)+$B$3*Сетка!F40+($B$4+dk)*Сетка!E40</f>
        <v>0.00023035509715913</v>
      </c>
      <c r="S67" s="0" t="n">
        <f aca="false">IF(Сетка!B40="бетон",IF(R67&gt;=0,0,IF(R67&gt;=-eb1,Ebr*R67,-Rb)),IF(ABS(R67)&lt;=es0,Es*R67,SIGN(R67)*Rs))</f>
        <v>0</v>
      </c>
      <c r="T67" s="0" t="n">
        <f aca="false">S67*Сетка!G40*1000</f>
        <v>0</v>
      </c>
      <c r="U67" s="0" t="n">
        <f aca="false">T67*Сетка!F40</f>
        <v>0</v>
      </c>
      <c r="V67" s="0" t="n">
        <f aca="false">T67*Сетка!E40</f>
        <v>-0</v>
      </c>
    </row>
    <row r="68" customFormat="false" ht="15" hidden="false" customHeight="false" outlineLevel="0" collapsed="false">
      <c r="A68" s="0" t="n">
        <f aca="false">Сетка!A41</f>
        <v>38</v>
      </c>
      <c r="B68" s="0" t="str">
        <f aca="false">Сетка!B41</f>
        <v>бетон</v>
      </c>
      <c r="C68" s="0" t="n">
        <f aca="false">Сетка!E41</f>
        <v>-0.075</v>
      </c>
      <c r="D68" s="0" t="n">
        <f aca="false">Сетка!F41</f>
        <v>0.075</v>
      </c>
      <c r="E68" s="0" t="n">
        <f aca="false">Сетка!G41</f>
        <v>0.0025</v>
      </c>
      <c r="F68" s="0" t="n">
        <f aca="false">$B$8+$B$3*Сетка!F41+$B$4*Сетка!E41</f>
        <v>-0.000201064075587767</v>
      </c>
      <c r="G68" s="0" t="n">
        <f aca="false">IF(Сетка!B41="бетон",IF(F68&gt;=0,0,IF(F68&gt;=-eb1,Ebr*F68,-Rb)),IF(ABS(F68)&lt;=es0,Es*F68,SIGN(F68)*Rs))</f>
        <v>-1.94361939734841</v>
      </c>
      <c r="H68" s="0" t="n">
        <f aca="false">G68*Сетка!G41*1000</f>
        <v>-4.85904849337103</v>
      </c>
      <c r="I68" s="0" t="n">
        <f aca="false">H68*Сетка!F41</f>
        <v>-0.364428637002827</v>
      </c>
      <c r="J68" s="0" t="n">
        <f aca="false">H68*Сетка!E41</f>
        <v>0.364428637002827</v>
      </c>
      <c r="L68" s="0" t="n">
        <f aca="false">($B$8-dk*$B$7)+($B$3+dk)*Сетка!F41+$B$4*Сетка!E41</f>
        <v>-0.000202814075587767</v>
      </c>
      <c r="M68" s="0" t="n">
        <f aca="false">IF(Сетка!B41="бетон",IF(L68&gt;=0,0,IF(L68&gt;=-eb1,Ebr*L68,-Rb)),IF(ABS(L68)&lt;=es0,Es*L68,SIGN(L68)*Rs))</f>
        <v>-1.96053606401508</v>
      </c>
      <c r="N68" s="0" t="n">
        <f aca="false">M68*Сетка!G41*1000</f>
        <v>-4.9013401600377</v>
      </c>
      <c r="O68" s="0" t="n">
        <f aca="false">N68*Сетка!F41</f>
        <v>-0.367600512002827</v>
      </c>
      <c r="P68" s="0" t="n">
        <f aca="false">N68*Сетка!E41</f>
        <v>0.367600512002827</v>
      </c>
      <c r="R68" s="0" t="n">
        <f aca="false">($B$8-dk*$B$6)+$B$3*Сетка!F41+($B$4+dk)*Сетка!E41</f>
        <v>-0.000203314075587767</v>
      </c>
      <c r="S68" s="0" t="n">
        <f aca="false">IF(Сетка!B41="бетон",IF(R68&gt;=0,0,IF(R68&gt;=-eb1,Ebr*R68,-Rb)),IF(ABS(R68)&lt;=es0,Es*R68,SIGN(R68)*Rs))</f>
        <v>-1.96536939734841</v>
      </c>
      <c r="T68" s="0" t="n">
        <f aca="false">S68*Сетка!G41*1000</f>
        <v>-4.91342349337103</v>
      </c>
      <c r="U68" s="0" t="n">
        <f aca="false">T68*Сетка!F41</f>
        <v>-0.368506762002827</v>
      </c>
      <c r="V68" s="0" t="n">
        <f aca="false">T68*Сетка!E41</f>
        <v>0.368506762002827</v>
      </c>
    </row>
    <row r="69" customFormat="false" ht="15" hidden="false" customHeight="false" outlineLevel="0" collapsed="false">
      <c r="A69" s="0" t="n">
        <f aca="false">Сетка!A42</f>
        <v>39</v>
      </c>
      <c r="B69" s="0" t="str">
        <f aca="false">Сетка!B42</f>
        <v>бетон</v>
      </c>
      <c r="C69" s="0" t="n">
        <f aca="false">Сетка!E42</f>
        <v>-0.025</v>
      </c>
      <c r="D69" s="0" t="n">
        <f aca="false">Сетка!F42</f>
        <v>0.075</v>
      </c>
      <c r="E69" s="0" t="n">
        <f aca="false">Сетка!G42</f>
        <v>0.0025</v>
      </c>
      <c r="F69" s="0" t="n">
        <f aca="false">$B$8+$B$3*Сетка!F42+$B$4*Сетка!E42</f>
        <v>-0.000635233248334663</v>
      </c>
      <c r="G69" s="0" t="n">
        <f aca="false">IF(Сетка!B42="бетон",IF(F69&gt;=0,0,IF(F69&gt;=-eb1,Ebr*F69,-Rb)),IF(ABS(F69)&lt;=es0,Es*F69,SIGN(F69)*Rs))</f>
        <v>-6.14058806723507</v>
      </c>
      <c r="H69" s="0" t="n">
        <f aca="false">G69*Сетка!G42*1000</f>
        <v>-15.3514701680877</v>
      </c>
      <c r="I69" s="0" t="n">
        <f aca="false">H69*Сетка!F42</f>
        <v>-1.15136026260658</v>
      </c>
      <c r="J69" s="0" t="n">
        <f aca="false">H69*Сетка!E42</f>
        <v>0.383786754202192</v>
      </c>
      <c r="L69" s="0" t="n">
        <f aca="false">($B$8-dk*$B$7)+($B$3+dk)*Сетка!F42+$B$4*Сетка!E42</f>
        <v>-0.000636983248334663</v>
      </c>
      <c r="M69" s="0" t="n">
        <f aca="false">IF(Сетка!B42="бетон",IF(L69&gt;=0,0,IF(L69&gt;=-eb1,Ebr*L69,-Rb)),IF(ABS(L69)&lt;=es0,Es*L69,SIGN(L69)*Rs))</f>
        <v>-6.15750473390174</v>
      </c>
      <c r="N69" s="0" t="n">
        <f aca="false">M69*Сетка!G42*1000</f>
        <v>-15.3937618347543</v>
      </c>
      <c r="O69" s="0" t="n">
        <f aca="false">N69*Сетка!F42</f>
        <v>-1.15453213760658</v>
      </c>
      <c r="P69" s="0" t="n">
        <f aca="false">N69*Сетка!E42</f>
        <v>0.384844045868859</v>
      </c>
      <c r="R69" s="0" t="n">
        <f aca="false">($B$8-dk*$B$6)+$B$3*Сетка!F42+($B$4+dk)*Сетка!E42</f>
        <v>-0.000636983248334663</v>
      </c>
      <c r="S69" s="0" t="n">
        <f aca="false">IF(Сетка!B42="бетон",IF(R69&gt;=0,0,IF(R69&gt;=-eb1,Ebr*R69,-Rb)),IF(ABS(R69)&lt;=es0,Es*R69,SIGN(R69)*Rs))</f>
        <v>-6.15750473390174</v>
      </c>
      <c r="T69" s="0" t="n">
        <f aca="false">S69*Сетка!G42*1000</f>
        <v>-15.3937618347543</v>
      </c>
      <c r="U69" s="0" t="n">
        <f aca="false">T69*Сетка!F42</f>
        <v>-1.15453213760658</v>
      </c>
      <c r="V69" s="0" t="n">
        <f aca="false">T69*Сетка!E42</f>
        <v>0.384844045868859</v>
      </c>
    </row>
    <row r="70" customFormat="false" ht="15" hidden="false" customHeight="false" outlineLevel="0" collapsed="false">
      <c r="A70" s="0" t="n">
        <f aca="false">Сетка!A43</f>
        <v>40</v>
      </c>
      <c r="B70" s="0" t="str">
        <f aca="false">Сетка!B43</f>
        <v>бетон</v>
      </c>
      <c r="C70" s="0" t="n">
        <f aca="false">Сетка!E43</f>
        <v>0.025</v>
      </c>
      <c r="D70" s="0" t="n">
        <f aca="false">Сетка!F43</f>
        <v>0.075</v>
      </c>
      <c r="E70" s="0" t="n">
        <f aca="false">Сетка!G43</f>
        <v>0.0025</v>
      </c>
      <c r="F70" s="0" t="n">
        <f aca="false">$B$8+$B$3*Сетка!F43+$B$4*Сетка!E43</f>
        <v>-0.00106940242108156</v>
      </c>
      <c r="G70" s="0" t="n">
        <f aca="false">IF(Сетка!B43="бетон",IF(F70&gt;=0,0,IF(F70&gt;=-eb1,Ebr*F70,-Rb)),IF(ABS(F70)&lt;=es0,Es*F70,SIGN(F70)*Rs))</f>
        <v>-10.3375567371217</v>
      </c>
      <c r="H70" s="0" t="n">
        <f aca="false">G70*Сетка!G43*1000</f>
        <v>-25.8438918428043</v>
      </c>
      <c r="I70" s="0" t="n">
        <f aca="false">H70*Сетка!F43</f>
        <v>-1.93829188821033</v>
      </c>
      <c r="J70" s="0" t="n">
        <f aca="false">H70*Сетка!E43</f>
        <v>-0.646097296070108</v>
      </c>
      <c r="L70" s="0" t="n">
        <f aca="false">($B$8-dk*$B$7)+($B$3+dk)*Сетка!F43+$B$4*Сетка!E43</f>
        <v>-0.00107115242108156</v>
      </c>
      <c r="M70" s="0" t="n">
        <f aca="false">IF(Сетка!B43="бетон",IF(L70&gt;=0,0,IF(L70&gt;=-eb1,Ebr*L70,-Rb)),IF(ABS(L70)&lt;=es0,Es*L70,SIGN(L70)*Rs))</f>
        <v>-10.3544734037884</v>
      </c>
      <c r="N70" s="0" t="n">
        <f aca="false">M70*Сетка!G43*1000</f>
        <v>-25.886183509471</v>
      </c>
      <c r="O70" s="0" t="n">
        <f aca="false">N70*Сетка!F43</f>
        <v>-1.94146376321033</v>
      </c>
      <c r="P70" s="0" t="n">
        <f aca="false">N70*Сетка!E43</f>
        <v>-0.647154587736775</v>
      </c>
      <c r="R70" s="0" t="n">
        <f aca="false">($B$8-dk*$B$6)+$B$3*Сетка!F43+($B$4+dk)*Сетка!E43</f>
        <v>-0.00107065242108156</v>
      </c>
      <c r="S70" s="0" t="n">
        <f aca="false">IF(Сетка!B43="бетон",IF(R70&gt;=0,0,IF(R70&gt;=-eb1,Ebr*R70,-Rb)),IF(ABS(R70)&lt;=es0,Es*R70,SIGN(R70)*Rs))</f>
        <v>-10.3496400704551</v>
      </c>
      <c r="T70" s="0" t="n">
        <f aca="false">S70*Сетка!G43*1000</f>
        <v>-25.8741001761377</v>
      </c>
      <c r="U70" s="0" t="n">
        <f aca="false">T70*Сетка!F43</f>
        <v>-1.94055751321033</v>
      </c>
      <c r="V70" s="0" t="n">
        <f aca="false">T70*Сетка!E43</f>
        <v>-0.646852504403442</v>
      </c>
    </row>
    <row r="71" customFormat="false" ht="15" hidden="false" customHeight="false" outlineLevel="0" collapsed="false">
      <c r="A71" s="0" t="n">
        <f aca="false">Сетка!A44</f>
        <v>41</v>
      </c>
      <c r="B71" s="0" t="str">
        <f aca="false">Сетка!B44</f>
        <v>бетон</v>
      </c>
      <c r="C71" s="0" t="n">
        <f aca="false">Сетка!E44</f>
        <v>0.075</v>
      </c>
      <c r="D71" s="0" t="n">
        <f aca="false">Сетка!F44</f>
        <v>0.075</v>
      </c>
      <c r="E71" s="0" t="n">
        <f aca="false">Сетка!G44</f>
        <v>0.0025</v>
      </c>
      <c r="F71" s="0" t="n">
        <f aca="false">$B$8+$B$3*Сетка!F44+$B$4*Сетка!E44</f>
        <v>-0.00150357159382846</v>
      </c>
      <c r="G71" s="0" t="n">
        <f aca="false">IF(Сетка!B44="бетон",IF(F71&gt;=0,0,IF(F71&gt;=-eb1,Ebr*F71,-Rb)),IF(ABS(F71)&lt;=es0,Es*F71,SIGN(F71)*Rs))</f>
        <v>-14.5</v>
      </c>
      <c r="H71" s="0" t="n">
        <f aca="false">G71*Сетка!G44*1000</f>
        <v>-36.25</v>
      </c>
      <c r="I71" s="0" t="n">
        <f aca="false">H71*Сетка!F44</f>
        <v>-2.71875</v>
      </c>
      <c r="J71" s="0" t="n">
        <f aca="false">H71*Сетка!E44</f>
        <v>-2.71875</v>
      </c>
      <c r="L71" s="0" t="n">
        <f aca="false">($B$8-dk*$B$7)+($B$3+dk)*Сетка!F44+$B$4*Сетка!E44</f>
        <v>-0.00150532159382846</v>
      </c>
      <c r="M71" s="0" t="n">
        <f aca="false">IF(Сетка!B44="бетон",IF(L71&gt;=0,0,IF(L71&gt;=-eb1,Ebr*L71,-Rb)),IF(ABS(L71)&lt;=es0,Es*L71,SIGN(L71)*Rs))</f>
        <v>-14.5</v>
      </c>
      <c r="N71" s="0" t="n">
        <f aca="false">M71*Сетка!G44*1000</f>
        <v>-36.25</v>
      </c>
      <c r="O71" s="0" t="n">
        <f aca="false">N71*Сетка!F44</f>
        <v>-2.71875</v>
      </c>
      <c r="P71" s="0" t="n">
        <f aca="false">N71*Сетка!E44</f>
        <v>-2.71875</v>
      </c>
      <c r="R71" s="0" t="n">
        <f aca="false">($B$8-dk*$B$6)+$B$3*Сетка!F44+($B$4+dk)*Сетка!E44</f>
        <v>-0.00150432159382846</v>
      </c>
      <c r="S71" s="0" t="n">
        <f aca="false">IF(Сетка!B44="бетон",IF(R71&gt;=0,0,IF(R71&gt;=-eb1,Ebr*R71,-Rb)),IF(ABS(R71)&lt;=es0,Es*R71,SIGN(R71)*Rs))</f>
        <v>-14.5</v>
      </c>
      <c r="T71" s="0" t="n">
        <f aca="false">S71*Сетка!G44*1000</f>
        <v>-36.25</v>
      </c>
      <c r="U71" s="0" t="n">
        <f aca="false">T71*Сетка!F44</f>
        <v>-2.71875</v>
      </c>
      <c r="V71" s="0" t="n">
        <f aca="false">T71*Сетка!E44</f>
        <v>-2.71875</v>
      </c>
    </row>
    <row r="72" customFormat="false" ht="15" hidden="false" customHeight="false" outlineLevel="0" collapsed="false">
      <c r="A72" s="0" t="n">
        <f aca="false">Сетка!A45</f>
        <v>42</v>
      </c>
      <c r="B72" s="0" t="str">
        <f aca="false">Сетка!B45</f>
        <v>бетон</v>
      </c>
      <c r="C72" s="0" t="n">
        <f aca="false">Сетка!E45</f>
        <v>0.125</v>
      </c>
      <c r="D72" s="0" t="n">
        <f aca="false">Сетка!F45</f>
        <v>0.075</v>
      </c>
      <c r="E72" s="0" t="n">
        <f aca="false">Сетка!G45</f>
        <v>0.0025</v>
      </c>
      <c r="F72" s="0" t="n">
        <f aca="false">$B$8+$B$3*Сетка!F45+$B$4*Сетка!E45</f>
        <v>-0.00193774076657535</v>
      </c>
      <c r="G72" s="0" t="n">
        <f aca="false">IF(Сетка!B45="бетон",IF(F72&gt;=0,0,IF(F72&gt;=-eb1,Ebr*F72,-Rb)),IF(ABS(F72)&lt;=es0,Es*F72,SIGN(F72)*Rs))</f>
        <v>-14.5</v>
      </c>
      <c r="H72" s="0" t="n">
        <f aca="false">G72*Сетка!G45*1000</f>
        <v>-36.25</v>
      </c>
      <c r="I72" s="0" t="n">
        <f aca="false">H72*Сетка!F45</f>
        <v>-2.71875</v>
      </c>
      <c r="J72" s="0" t="n">
        <f aca="false">H72*Сетка!E45</f>
        <v>-4.53125</v>
      </c>
      <c r="L72" s="0" t="n">
        <f aca="false">($B$8-dk*$B$7)+($B$3+dk)*Сетка!F45+$B$4*Сетка!E45</f>
        <v>-0.00193949076657535</v>
      </c>
      <c r="M72" s="0" t="n">
        <f aca="false">IF(Сетка!B45="бетон",IF(L72&gt;=0,0,IF(L72&gt;=-eb1,Ebr*L72,-Rb)),IF(ABS(L72)&lt;=es0,Es*L72,SIGN(L72)*Rs))</f>
        <v>-14.5</v>
      </c>
      <c r="N72" s="0" t="n">
        <f aca="false">M72*Сетка!G45*1000</f>
        <v>-36.25</v>
      </c>
      <c r="O72" s="0" t="n">
        <f aca="false">N72*Сетка!F45</f>
        <v>-2.71875</v>
      </c>
      <c r="P72" s="0" t="n">
        <f aca="false">N72*Сетка!E45</f>
        <v>-4.53125</v>
      </c>
      <c r="R72" s="0" t="n">
        <f aca="false">($B$8-dk*$B$6)+$B$3*Сетка!F45+($B$4+dk)*Сетка!E45</f>
        <v>-0.00193799076657535</v>
      </c>
      <c r="S72" s="0" t="n">
        <f aca="false">IF(Сетка!B45="бетон",IF(R72&gt;=0,0,IF(R72&gt;=-eb1,Ebr*R72,-Rb)),IF(ABS(R72)&lt;=es0,Es*R72,SIGN(R72)*Rs))</f>
        <v>-14.5</v>
      </c>
      <c r="T72" s="0" t="n">
        <f aca="false">S72*Сетка!G45*1000</f>
        <v>-36.25</v>
      </c>
      <c r="U72" s="0" t="n">
        <f aca="false">T72*Сетка!F45</f>
        <v>-2.71875</v>
      </c>
      <c r="V72" s="0" t="n">
        <f aca="false">T72*Сетка!E45</f>
        <v>-4.53125</v>
      </c>
    </row>
    <row r="73" customFormat="false" ht="15" hidden="false" customHeight="false" outlineLevel="0" collapsed="false">
      <c r="A73" s="0" t="n">
        <f aca="false">Сетка!A46</f>
        <v>43</v>
      </c>
      <c r="B73" s="0" t="str">
        <f aca="false">Сетка!B46</f>
        <v>бетон</v>
      </c>
      <c r="C73" s="0" t="n">
        <f aca="false">Сетка!E46</f>
        <v>-0.125</v>
      </c>
      <c r="D73" s="0" t="n">
        <f aca="false">Сетка!F46</f>
        <v>0.125</v>
      </c>
      <c r="E73" s="0" t="n">
        <f aca="false">Сетка!G46</f>
        <v>0.0025</v>
      </c>
      <c r="F73" s="0" t="n">
        <f aca="false">$B$8+$B$3*Сетка!F46+$B$4*Сетка!E46</f>
        <v>-0.000151230516284071</v>
      </c>
      <c r="G73" s="0" t="n">
        <f aca="false">IF(Сетка!B46="бетон",IF(F73&gt;=0,0,IF(F73&gt;=-eb1,Ebr*F73,-Rb)),IF(ABS(F73)&lt;=es0,Es*F73,SIGN(F73)*Rs))</f>
        <v>-1.46189499074602</v>
      </c>
      <c r="H73" s="0" t="n">
        <f aca="false">G73*Сетка!G46*1000</f>
        <v>-3.65473747686504</v>
      </c>
      <c r="I73" s="0" t="n">
        <f aca="false">H73*Сетка!F46</f>
        <v>-0.45684218460813</v>
      </c>
      <c r="J73" s="0" t="n">
        <f aca="false">H73*Сетка!E46</f>
        <v>0.45684218460813</v>
      </c>
      <c r="L73" s="0" t="n">
        <f aca="false">($B$8-dk*$B$7)+($B$3+dk)*Сетка!F46+$B$4*Сетка!E46</f>
        <v>-0.000152480516284071</v>
      </c>
      <c r="M73" s="0" t="n">
        <f aca="false">IF(Сетка!B46="бетон",IF(L73&gt;=0,0,IF(L73&gt;=-eb1,Ebr*L73,-Rb)),IF(ABS(L73)&lt;=es0,Es*L73,SIGN(L73)*Rs))</f>
        <v>-1.47397832407935</v>
      </c>
      <c r="N73" s="0" t="n">
        <f aca="false">M73*Сетка!G46*1000</f>
        <v>-3.68494581019837</v>
      </c>
      <c r="O73" s="0" t="n">
        <f aca="false">N73*Сетка!F46</f>
        <v>-0.460618226274797</v>
      </c>
      <c r="P73" s="0" t="n">
        <f aca="false">N73*Сетка!E46</f>
        <v>0.460618226274797</v>
      </c>
      <c r="R73" s="0" t="n">
        <f aca="false">($B$8-dk*$B$6)+$B$3*Сетка!F46+($B$4+dk)*Сетка!E46</f>
        <v>-0.000153980516284071</v>
      </c>
      <c r="S73" s="0" t="n">
        <f aca="false">IF(Сетка!B46="бетон",IF(R73&gt;=0,0,IF(R73&gt;=-eb1,Ebr*R73,-Rb)),IF(ABS(R73)&lt;=es0,Es*R73,SIGN(R73)*Rs))</f>
        <v>-1.48847832407935</v>
      </c>
      <c r="T73" s="0" t="n">
        <f aca="false">S73*Сетка!G46*1000</f>
        <v>-3.72119581019837</v>
      </c>
      <c r="U73" s="0" t="n">
        <f aca="false">T73*Сетка!F46</f>
        <v>-0.465149476274796</v>
      </c>
      <c r="V73" s="0" t="n">
        <f aca="false">T73*Сетка!E46</f>
        <v>0.465149476274796</v>
      </c>
    </row>
    <row r="74" customFormat="false" ht="15" hidden="false" customHeight="false" outlineLevel="0" collapsed="false">
      <c r="A74" s="0" t="n">
        <f aca="false">Сетка!A47</f>
        <v>44</v>
      </c>
      <c r="B74" s="0" t="str">
        <f aca="false">Сетка!B47</f>
        <v>бетон</v>
      </c>
      <c r="C74" s="0" t="n">
        <f aca="false">Сетка!E47</f>
        <v>-0.075</v>
      </c>
      <c r="D74" s="0" t="n">
        <f aca="false">Сетка!F47</f>
        <v>0.125</v>
      </c>
      <c r="E74" s="0" t="n">
        <f aca="false">Сетка!G47</f>
        <v>0.0025</v>
      </c>
      <c r="F74" s="0" t="n">
        <f aca="false">$B$8+$B$3*Сетка!F47+$B$4*Сетка!E47</f>
        <v>-0.000585399689030967</v>
      </c>
      <c r="G74" s="0" t="n">
        <f aca="false">IF(Сетка!B47="бетон",IF(F74&gt;=0,0,IF(F74&gt;=-eb1,Ebr*F74,-Rb)),IF(ABS(F74)&lt;=es0,Es*F74,SIGN(F74)*Rs))</f>
        <v>-5.65886366063268</v>
      </c>
      <c r="H74" s="0" t="n">
        <f aca="false">G74*Сетка!G47*1000</f>
        <v>-14.1471591515817</v>
      </c>
      <c r="I74" s="0" t="n">
        <f aca="false">H74*Сетка!F47</f>
        <v>-1.76839489394771</v>
      </c>
      <c r="J74" s="0" t="n">
        <f aca="false">H74*Сетка!E47</f>
        <v>1.06103693636863</v>
      </c>
      <c r="L74" s="0" t="n">
        <f aca="false">($B$8-dk*$B$7)+($B$3+dk)*Сетка!F47+$B$4*Сетка!E47</f>
        <v>-0.000586649689030967</v>
      </c>
      <c r="M74" s="0" t="n">
        <f aca="false">IF(Сетка!B47="бетон",IF(L74&gt;=0,0,IF(L74&gt;=-eb1,Ebr*L74,-Rb)),IF(ABS(L74)&lt;=es0,Es*L74,SIGN(L74)*Rs))</f>
        <v>-5.67094699396601</v>
      </c>
      <c r="N74" s="0" t="n">
        <f aca="false">M74*Сетка!G47*1000</f>
        <v>-14.177367484915</v>
      </c>
      <c r="O74" s="0" t="n">
        <f aca="false">N74*Сетка!F47</f>
        <v>-1.77217093561438</v>
      </c>
      <c r="P74" s="0" t="n">
        <f aca="false">N74*Сетка!E47</f>
        <v>1.06330256136863</v>
      </c>
      <c r="R74" s="0" t="n">
        <f aca="false">($B$8-dk*$B$6)+$B$3*Сетка!F47+($B$4+dk)*Сетка!E47</f>
        <v>-0.000587649689030967</v>
      </c>
      <c r="S74" s="0" t="n">
        <f aca="false">IF(Сетка!B47="бетон",IF(R74&gt;=0,0,IF(R74&gt;=-eb1,Ebr*R74,-Rb)),IF(ABS(R74)&lt;=es0,Es*R74,SIGN(R74)*Rs))</f>
        <v>-5.68061366063268</v>
      </c>
      <c r="T74" s="0" t="n">
        <f aca="false">S74*Сетка!G47*1000</f>
        <v>-14.2015341515817</v>
      </c>
      <c r="U74" s="0" t="n">
        <f aca="false">T74*Сетка!F47</f>
        <v>-1.77519176894771</v>
      </c>
      <c r="V74" s="0" t="n">
        <f aca="false">T74*Сетка!E47</f>
        <v>1.06511506136863</v>
      </c>
    </row>
    <row r="75" customFormat="false" ht="15" hidden="false" customHeight="false" outlineLevel="0" collapsed="false">
      <c r="A75" s="0" t="n">
        <f aca="false">Сетка!A48</f>
        <v>45</v>
      </c>
      <c r="B75" s="0" t="str">
        <f aca="false">Сетка!B48</f>
        <v>бетон</v>
      </c>
      <c r="C75" s="0" t="n">
        <f aca="false">Сетка!E48</f>
        <v>-0.025</v>
      </c>
      <c r="D75" s="0" t="n">
        <f aca="false">Сетка!F48</f>
        <v>0.125</v>
      </c>
      <c r="E75" s="0" t="n">
        <f aca="false">Сетка!G48</f>
        <v>0.0025</v>
      </c>
      <c r="F75" s="0" t="n">
        <f aca="false">$B$8+$B$3*Сетка!F48+$B$4*Сетка!E48</f>
        <v>-0.00101956886177786</v>
      </c>
      <c r="G75" s="0" t="n">
        <f aca="false">IF(Сетка!B48="бетон",IF(F75&gt;=0,0,IF(F75&gt;=-eb1,Ebr*F75,-Rb)),IF(ABS(F75)&lt;=es0,Es*F75,SIGN(F75)*Rs))</f>
        <v>-9.85583233051934</v>
      </c>
      <c r="H75" s="0" t="n">
        <f aca="false">G75*Сетка!G48*1000</f>
        <v>-24.6395808262983</v>
      </c>
      <c r="I75" s="0" t="n">
        <f aca="false">H75*Сетка!F48</f>
        <v>-3.07994760328729</v>
      </c>
      <c r="J75" s="0" t="n">
        <f aca="false">H75*Сетка!E48</f>
        <v>0.615989520657459</v>
      </c>
      <c r="L75" s="0" t="n">
        <f aca="false">($B$8-dk*$B$7)+($B$3+dk)*Сетка!F48+$B$4*Сетка!E48</f>
        <v>-0.00102081886177786</v>
      </c>
      <c r="M75" s="0" t="n">
        <f aca="false">IF(Сетка!B48="бетон",IF(L75&gt;=0,0,IF(L75&gt;=-eb1,Ebr*L75,-Rb)),IF(ABS(L75)&lt;=es0,Es*L75,SIGN(L75)*Rs))</f>
        <v>-9.86791566385267</v>
      </c>
      <c r="N75" s="0" t="n">
        <f aca="false">M75*Сетка!G48*1000</f>
        <v>-24.6697891596317</v>
      </c>
      <c r="O75" s="0" t="n">
        <f aca="false">N75*Сетка!F48</f>
        <v>-3.08372364495396</v>
      </c>
      <c r="P75" s="0" t="n">
        <f aca="false">N75*Сетка!E48</f>
        <v>0.616744728990792</v>
      </c>
      <c r="R75" s="0" t="n">
        <f aca="false">($B$8-dk*$B$6)+$B$3*Сетка!F48+($B$4+dk)*Сетка!E48</f>
        <v>-0.00102131886177786</v>
      </c>
      <c r="S75" s="0" t="n">
        <f aca="false">IF(Сетка!B48="бетон",IF(R75&gt;=0,0,IF(R75&gt;=-eb1,Ebr*R75,-Rb)),IF(ABS(R75)&lt;=es0,Es*R75,SIGN(R75)*Rs))</f>
        <v>-9.87274899718601</v>
      </c>
      <c r="T75" s="0" t="n">
        <f aca="false">S75*Сетка!G48*1000</f>
        <v>-24.681872492965</v>
      </c>
      <c r="U75" s="0" t="n">
        <f aca="false">T75*Сетка!F48</f>
        <v>-3.08523406162063</v>
      </c>
      <c r="V75" s="0" t="n">
        <f aca="false">T75*Сетка!E48</f>
        <v>0.617046812324126</v>
      </c>
    </row>
    <row r="76" customFormat="false" ht="15" hidden="false" customHeight="false" outlineLevel="0" collapsed="false">
      <c r="A76" s="0" t="n">
        <f aca="false">Сетка!A49</f>
        <v>46</v>
      </c>
      <c r="B76" s="0" t="str">
        <f aca="false">Сетка!B49</f>
        <v>бетон</v>
      </c>
      <c r="C76" s="0" t="n">
        <f aca="false">Сетка!E49</f>
        <v>0.025</v>
      </c>
      <c r="D76" s="0" t="n">
        <f aca="false">Сетка!F49</f>
        <v>0.125</v>
      </c>
      <c r="E76" s="0" t="n">
        <f aca="false">Сетка!G49</f>
        <v>0.0025</v>
      </c>
      <c r="F76" s="0" t="n">
        <f aca="false">$B$8+$B$3*Сетка!F49+$B$4*Сетка!E49</f>
        <v>-0.00145373803452476</v>
      </c>
      <c r="G76" s="0" t="n">
        <f aca="false">IF(Сетка!B49="бетон",IF(F76&gt;=0,0,IF(F76&gt;=-eb1,Ebr*F76,-Rb)),IF(ABS(F76)&lt;=es0,Es*F76,SIGN(F76)*Rs))</f>
        <v>-14.052801000406</v>
      </c>
      <c r="H76" s="0" t="n">
        <f aca="false">G76*Сетка!G49*1000</f>
        <v>-35.132002501015</v>
      </c>
      <c r="I76" s="0" t="n">
        <f aca="false">H76*Сетка!F49</f>
        <v>-4.39150031262688</v>
      </c>
      <c r="J76" s="0" t="n">
        <f aca="false">H76*Сетка!E49</f>
        <v>-0.878300062525375</v>
      </c>
      <c r="L76" s="0" t="n">
        <f aca="false">($B$8-dk*$B$7)+($B$3+dk)*Сетка!F49+$B$4*Сетка!E49</f>
        <v>-0.00145498803452476</v>
      </c>
      <c r="M76" s="0" t="n">
        <f aca="false">IF(Сетка!B49="бетон",IF(L76&gt;=0,0,IF(L76&gt;=-eb1,Ebr*L76,-Rb)),IF(ABS(L76)&lt;=es0,Es*L76,SIGN(L76)*Rs))</f>
        <v>-14.0648843337393</v>
      </c>
      <c r="N76" s="0" t="n">
        <f aca="false">M76*Сетка!G49*1000</f>
        <v>-35.1622108343483</v>
      </c>
      <c r="O76" s="0" t="n">
        <f aca="false">N76*Сетка!F49</f>
        <v>-4.39527635429354</v>
      </c>
      <c r="P76" s="0" t="n">
        <f aca="false">N76*Сетка!E49</f>
        <v>-0.879055270858708</v>
      </c>
      <c r="R76" s="0" t="n">
        <f aca="false">($B$8-dk*$B$6)+$B$3*Сетка!F49+($B$4+dk)*Сетка!E49</f>
        <v>-0.00145498803452476</v>
      </c>
      <c r="S76" s="0" t="n">
        <f aca="false">IF(Сетка!B49="бетон",IF(R76&gt;=0,0,IF(R76&gt;=-eb1,Ebr*R76,-Rb)),IF(ABS(R76)&lt;=es0,Es*R76,SIGN(R76)*Rs))</f>
        <v>-14.0648843337393</v>
      </c>
      <c r="T76" s="0" t="n">
        <f aca="false">S76*Сетка!G49*1000</f>
        <v>-35.1622108343483</v>
      </c>
      <c r="U76" s="0" t="n">
        <f aca="false">T76*Сетка!F49</f>
        <v>-4.39527635429354</v>
      </c>
      <c r="V76" s="0" t="n">
        <f aca="false">T76*Сетка!E49</f>
        <v>-0.879055270858708</v>
      </c>
    </row>
    <row r="77" customFormat="false" ht="15" hidden="false" customHeight="false" outlineLevel="0" collapsed="false">
      <c r="A77" s="0" t="n">
        <f aca="false">Сетка!A50</f>
        <v>47</v>
      </c>
      <c r="B77" s="0" t="str">
        <f aca="false">Сетка!B50</f>
        <v>бетон</v>
      </c>
      <c r="C77" s="0" t="n">
        <f aca="false">Сетка!E50</f>
        <v>0.075</v>
      </c>
      <c r="D77" s="0" t="n">
        <f aca="false">Сетка!F50</f>
        <v>0.125</v>
      </c>
      <c r="E77" s="0" t="n">
        <f aca="false">Сетка!G50</f>
        <v>0.0025</v>
      </c>
      <c r="F77" s="0" t="n">
        <f aca="false">$B$8+$B$3*Сетка!F50+$B$4*Сетка!E50</f>
        <v>-0.00188790720727166</v>
      </c>
      <c r="G77" s="0" t="n">
        <f aca="false">IF(Сетка!B50="бетон",IF(F77&gt;=0,0,IF(F77&gt;=-eb1,Ebr*F77,-Rb)),IF(ABS(F77)&lt;=es0,Es*F77,SIGN(F77)*Rs))</f>
        <v>-14.5</v>
      </c>
      <c r="H77" s="0" t="n">
        <f aca="false">G77*Сетка!G50*1000</f>
        <v>-36.25</v>
      </c>
      <c r="I77" s="0" t="n">
        <f aca="false">H77*Сетка!F50</f>
        <v>-4.53125</v>
      </c>
      <c r="J77" s="0" t="n">
        <f aca="false">H77*Сетка!E50</f>
        <v>-2.71875</v>
      </c>
      <c r="L77" s="0" t="n">
        <f aca="false">($B$8-dk*$B$7)+($B$3+dk)*Сетка!F50+$B$4*Сетка!E50</f>
        <v>-0.00188915720727166</v>
      </c>
      <c r="M77" s="0" t="n">
        <f aca="false">IF(Сетка!B50="бетон",IF(L77&gt;=0,0,IF(L77&gt;=-eb1,Ebr*L77,-Rb)),IF(ABS(L77)&lt;=es0,Es*L77,SIGN(L77)*Rs))</f>
        <v>-14.5</v>
      </c>
      <c r="N77" s="0" t="n">
        <f aca="false">M77*Сетка!G50*1000</f>
        <v>-36.25</v>
      </c>
      <c r="O77" s="0" t="n">
        <f aca="false">N77*Сетка!F50</f>
        <v>-4.53125</v>
      </c>
      <c r="P77" s="0" t="n">
        <f aca="false">N77*Сетка!E50</f>
        <v>-2.71875</v>
      </c>
      <c r="R77" s="0" t="n">
        <f aca="false">($B$8-dk*$B$6)+$B$3*Сетка!F50+($B$4+dk)*Сетка!E50</f>
        <v>-0.00188865720727166</v>
      </c>
      <c r="S77" s="0" t="n">
        <f aca="false">IF(Сетка!B50="бетон",IF(R77&gt;=0,0,IF(R77&gt;=-eb1,Ebr*R77,-Rb)),IF(ABS(R77)&lt;=es0,Es*R77,SIGN(R77)*Rs))</f>
        <v>-14.5</v>
      </c>
      <c r="T77" s="0" t="n">
        <f aca="false">S77*Сетка!G50*1000</f>
        <v>-36.25</v>
      </c>
      <c r="U77" s="0" t="n">
        <f aca="false">T77*Сетка!F50</f>
        <v>-4.53125</v>
      </c>
      <c r="V77" s="0" t="n">
        <f aca="false">T77*Сетка!E50</f>
        <v>-2.71875</v>
      </c>
    </row>
    <row r="78" customFormat="false" ht="15" hidden="false" customHeight="false" outlineLevel="0" collapsed="false">
      <c r="A78" s="0" t="n">
        <f aca="false">Сетка!A51</f>
        <v>48</v>
      </c>
      <c r="B78" s="0" t="str">
        <f aca="false">Сетка!B51</f>
        <v>бетон</v>
      </c>
      <c r="C78" s="0" t="n">
        <f aca="false">Сетка!E51</f>
        <v>0.125</v>
      </c>
      <c r="D78" s="0" t="n">
        <f aca="false">Сетка!F51</f>
        <v>0.125</v>
      </c>
      <c r="E78" s="0" t="n">
        <f aca="false">Сетка!G51</f>
        <v>0.0025</v>
      </c>
      <c r="F78" s="0" t="n">
        <f aca="false">$B$8+$B$3*Сетка!F51+$B$4*Сетка!E51</f>
        <v>-0.00232207638001855</v>
      </c>
      <c r="G78" s="0" t="n">
        <f aca="false">IF(Сетка!B51="бетон",IF(F78&gt;=0,0,IF(F78&gt;=-eb1,Ebr*F78,-Rb)),IF(ABS(F78)&lt;=es0,Es*F78,SIGN(F78)*Rs))</f>
        <v>-14.5</v>
      </c>
      <c r="H78" s="0" t="n">
        <f aca="false">G78*Сетка!G51*1000</f>
        <v>-36.25</v>
      </c>
      <c r="I78" s="0" t="n">
        <f aca="false">H78*Сетка!F51</f>
        <v>-4.53125</v>
      </c>
      <c r="J78" s="0" t="n">
        <f aca="false">H78*Сетка!E51</f>
        <v>-4.53125</v>
      </c>
      <c r="L78" s="0" t="n">
        <f aca="false">($B$8-dk*$B$7)+($B$3+dk)*Сетка!F51+$B$4*Сетка!E51</f>
        <v>-0.00232332638001855</v>
      </c>
      <c r="M78" s="0" t="n">
        <f aca="false">IF(Сетка!B51="бетон",IF(L78&gt;=0,0,IF(L78&gt;=-eb1,Ebr*L78,-Rb)),IF(ABS(L78)&lt;=es0,Es*L78,SIGN(L78)*Rs))</f>
        <v>-14.5</v>
      </c>
      <c r="N78" s="0" t="n">
        <f aca="false">M78*Сетка!G51*1000</f>
        <v>-36.25</v>
      </c>
      <c r="O78" s="0" t="n">
        <f aca="false">N78*Сетка!F51</f>
        <v>-4.53125</v>
      </c>
      <c r="P78" s="0" t="n">
        <f aca="false">N78*Сетка!E51</f>
        <v>-4.53125</v>
      </c>
      <c r="R78" s="0" t="n">
        <f aca="false">($B$8-dk*$B$6)+$B$3*Сетка!F51+($B$4+dk)*Сетка!E51</f>
        <v>-0.00232232638001855</v>
      </c>
      <c r="S78" s="0" t="n">
        <f aca="false">IF(Сетка!B51="бетон",IF(R78&gt;=0,0,IF(R78&gt;=-eb1,Ebr*R78,-Rb)),IF(ABS(R78)&lt;=es0,Es*R78,SIGN(R78)*Rs))</f>
        <v>-14.5</v>
      </c>
      <c r="T78" s="0" t="n">
        <f aca="false">S78*Сетка!G51*1000</f>
        <v>-36.25</v>
      </c>
      <c r="U78" s="0" t="n">
        <f aca="false">T78*Сетка!F51</f>
        <v>-4.53125</v>
      </c>
      <c r="V78" s="0" t="n">
        <f aca="false">T78*Сетка!E51</f>
        <v>-4.53125</v>
      </c>
    </row>
    <row r="79" customFormat="false" ht="15" hidden="false" customHeight="false" outlineLevel="0" collapsed="false">
      <c r="A79" s="0" t="n">
        <f aca="false">Сетка!A52</f>
        <v>49</v>
      </c>
      <c r="B79" s="0" t="str">
        <f aca="false">Сетка!B52</f>
        <v>бетон</v>
      </c>
      <c r="C79" s="0" t="n">
        <f aca="false">Сетка!E52</f>
        <v>-0.125</v>
      </c>
      <c r="D79" s="0" t="n">
        <f aca="false">Сетка!F52</f>
        <v>0.175</v>
      </c>
      <c r="E79" s="0" t="n">
        <f aca="false">Сетка!G52</f>
        <v>0.0025</v>
      </c>
      <c r="F79" s="0" t="n">
        <f aca="false">$B$8+$B$3*Сетка!F52+$B$4*Сетка!E52</f>
        <v>-0.000535566129727271</v>
      </c>
      <c r="G79" s="0" t="n">
        <f aca="false">IF(Сетка!B52="бетон",IF(F79&gt;=0,0,IF(F79&gt;=-eb1,Ebr*F79,-Rb)),IF(ABS(F79)&lt;=es0,Es*F79,SIGN(F79)*Rs))</f>
        <v>-5.17713925403029</v>
      </c>
      <c r="H79" s="0" t="n">
        <f aca="false">G79*Сетка!G52*1000</f>
        <v>-12.9428481350757</v>
      </c>
      <c r="I79" s="0" t="n">
        <f aca="false">H79*Сетка!F52</f>
        <v>-2.26499842363825</v>
      </c>
      <c r="J79" s="0" t="n">
        <f aca="false">H79*Сетка!E52</f>
        <v>1.61785601688446</v>
      </c>
      <c r="L79" s="0" t="n">
        <f aca="false">($B$8-dk*$B$7)+($B$3+dk)*Сетка!F52+$B$4*Сетка!E52</f>
        <v>-0.000536316129727271</v>
      </c>
      <c r="M79" s="0" t="n">
        <f aca="false">IF(Сетка!B52="бетон",IF(L79&gt;=0,0,IF(L79&gt;=-eb1,Ebr*L79,-Rb)),IF(ABS(L79)&lt;=es0,Es*L79,SIGN(L79)*Rs))</f>
        <v>-5.18438925403029</v>
      </c>
      <c r="N79" s="0" t="n">
        <f aca="false">M79*Сетка!G52*1000</f>
        <v>-12.9609731350757</v>
      </c>
      <c r="O79" s="0" t="n">
        <f aca="false">N79*Сетка!F52</f>
        <v>-2.26817029863825</v>
      </c>
      <c r="P79" s="0" t="n">
        <f aca="false">N79*Сетка!E52</f>
        <v>1.62012164188447</v>
      </c>
      <c r="R79" s="0" t="n">
        <f aca="false">($B$8-dk*$B$6)+$B$3*Сетка!F52+($B$4+dk)*Сетка!E52</f>
        <v>-0.000538316129727271</v>
      </c>
      <c r="S79" s="0" t="n">
        <f aca="false">IF(Сетка!B52="бетон",IF(R79&gt;=0,0,IF(R79&gt;=-eb1,Ebr*R79,-Rb)),IF(ABS(R79)&lt;=es0,Es*R79,SIGN(R79)*Rs))</f>
        <v>-5.20372258736362</v>
      </c>
      <c r="T79" s="0" t="n">
        <f aca="false">S79*Сетка!G52*1000</f>
        <v>-13.009306468409</v>
      </c>
      <c r="U79" s="0" t="n">
        <f aca="false">T79*Сетка!F52</f>
        <v>-2.27662863197158</v>
      </c>
      <c r="V79" s="0" t="n">
        <f aca="false">T79*Сетка!E52</f>
        <v>1.62616330855113</v>
      </c>
    </row>
    <row r="80" customFormat="false" ht="15" hidden="false" customHeight="false" outlineLevel="0" collapsed="false">
      <c r="A80" s="0" t="n">
        <f aca="false">Сетка!A53</f>
        <v>50</v>
      </c>
      <c r="B80" s="0" t="str">
        <f aca="false">Сетка!B53</f>
        <v>бетон</v>
      </c>
      <c r="C80" s="0" t="n">
        <f aca="false">Сетка!E53</f>
        <v>-0.075</v>
      </c>
      <c r="D80" s="0" t="n">
        <f aca="false">Сетка!F53</f>
        <v>0.175</v>
      </c>
      <c r="E80" s="0" t="n">
        <f aca="false">Сетка!G53</f>
        <v>0.0025</v>
      </c>
      <c r="F80" s="0" t="n">
        <f aca="false">$B$8+$B$3*Сетка!F53+$B$4*Сетка!E53</f>
        <v>-0.000969735302474167</v>
      </c>
      <c r="G80" s="0" t="n">
        <f aca="false">IF(Сетка!B53="бетон",IF(F80&gt;=0,0,IF(F80&gt;=-eb1,Ebr*F80,-Rb)),IF(ABS(F80)&lt;=es0,Es*F80,SIGN(F80)*Rs))</f>
        <v>-9.37410792391695</v>
      </c>
      <c r="H80" s="0" t="n">
        <f aca="false">G80*Сетка!G53*1000</f>
        <v>-23.4352698097924</v>
      </c>
      <c r="I80" s="0" t="n">
        <f aca="false">H80*Сетка!F53</f>
        <v>-4.10117221671367</v>
      </c>
      <c r="J80" s="0" t="n">
        <f aca="false">H80*Сетка!E53</f>
        <v>1.75764523573443</v>
      </c>
      <c r="L80" s="0" t="n">
        <f aca="false">($B$8-dk*$B$7)+($B$3+dk)*Сетка!F53+$B$4*Сетка!E53</f>
        <v>-0.000970485302474167</v>
      </c>
      <c r="M80" s="0" t="n">
        <f aca="false">IF(Сетка!B53="бетон",IF(L80&gt;=0,0,IF(L80&gt;=-eb1,Ebr*L80,-Rb)),IF(ABS(L80)&lt;=es0,Es*L80,SIGN(L80)*Rs))</f>
        <v>-9.38135792391695</v>
      </c>
      <c r="N80" s="0" t="n">
        <f aca="false">M80*Сетка!G53*1000</f>
        <v>-23.4533948097924</v>
      </c>
      <c r="O80" s="0" t="n">
        <f aca="false">N80*Сетка!F53</f>
        <v>-4.10434409171367</v>
      </c>
      <c r="P80" s="0" t="n">
        <f aca="false">N80*Сетка!E53</f>
        <v>1.75900461073443</v>
      </c>
      <c r="R80" s="0" t="n">
        <f aca="false">($B$8-dk*$B$6)+$B$3*Сетка!F53+($B$4+dk)*Сетка!E53</f>
        <v>-0.000971985302474167</v>
      </c>
      <c r="S80" s="0" t="n">
        <f aca="false">IF(Сетка!B53="бетон",IF(R80&gt;=0,0,IF(R80&gt;=-eb1,Ebr*R80,-Rb)),IF(ABS(R80)&lt;=es0,Es*R80,SIGN(R80)*Rs))</f>
        <v>-9.39585792391695</v>
      </c>
      <c r="T80" s="0" t="n">
        <f aca="false">S80*Сетка!G53*1000</f>
        <v>-23.4896448097924</v>
      </c>
      <c r="U80" s="0" t="n">
        <f aca="false">T80*Сетка!F53</f>
        <v>-4.11068784171367</v>
      </c>
      <c r="V80" s="0" t="n">
        <f aca="false">T80*Сетка!E53</f>
        <v>1.76172336073443</v>
      </c>
    </row>
    <row r="81" customFormat="false" ht="15" hidden="false" customHeight="false" outlineLevel="0" collapsed="false">
      <c r="A81" s="0" t="n">
        <f aca="false">Сетка!A54</f>
        <v>51</v>
      </c>
      <c r="B81" s="0" t="str">
        <f aca="false">Сетка!B54</f>
        <v>бетон</v>
      </c>
      <c r="C81" s="0" t="n">
        <f aca="false">Сетка!E54</f>
        <v>-0.025</v>
      </c>
      <c r="D81" s="0" t="n">
        <f aca="false">Сетка!F54</f>
        <v>0.175</v>
      </c>
      <c r="E81" s="0" t="n">
        <f aca="false">Сетка!G54</f>
        <v>0.0025</v>
      </c>
      <c r="F81" s="0" t="n">
        <f aca="false">$B$8+$B$3*Сетка!F54+$B$4*Сетка!E54</f>
        <v>-0.00140390447522106</v>
      </c>
      <c r="G81" s="0" t="n">
        <f aca="false">IF(Сетка!B54="бетон",IF(F81&gt;=0,0,IF(F81&gt;=-eb1,Ebr*F81,-Rb)),IF(ABS(F81)&lt;=es0,Es*F81,SIGN(F81)*Rs))</f>
        <v>-13.5710765938036</v>
      </c>
      <c r="H81" s="0" t="n">
        <f aca="false">G81*Сетка!G54*1000</f>
        <v>-33.927691484509</v>
      </c>
      <c r="I81" s="0" t="n">
        <f aca="false">H81*Сетка!F54</f>
        <v>-5.93734600978908</v>
      </c>
      <c r="J81" s="0" t="n">
        <f aca="false">H81*Сетка!E54</f>
        <v>0.848192287112726</v>
      </c>
      <c r="L81" s="0" t="n">
        <f aca="false">($B$8-dk*$B$7)+($B$3+dk)*Сетка!F54+$B$4*Сетка!E54</f>
        <v>-0.00140465447522106</v>
      </c>
      <c r="M81" s="0" t="n">
        <f aca="false">IF(Сетка!B54="бетон",IF(L81&gt;=0,0,IF(L81&gt;=-eb1,Ebr*L81,-Rb)),IF(ABS(L81)&lt;=es0,Es*L81,SIGN(L81)*Rs))</f>
        <v>-13.5783265938036</v>
      </c>
      <c r="N81" s="0" t="n">
        <f aca="false">M81*Сетка!G54*1000</f>
        <v>-33.945816484509</v>
      </c>
      <c r="O81" s="0" t="n">
        <f aca="false">N81*Сетка!F54</f>
        <v>-5.94051788478908</v>
      </c>
      <c r="P81" s="0" t="n">
        <f aca="false">N81*Сетка!E54</f>
        <v>0.848645412112726</v>
      </c>
      <c r="R81" s="0" t="n">
        <f aca="false">($B$8-dk*$B$6)+$B$3*Сетка!F54+($B$4+dk)*Сетка!E54</f>
        <v>-0.00140565447522106</v>
      </c>
      <c r="S81" s="0" t="n">
        <f aca="false">IF(Сетка!B54="бетон",IF(R81&gt;=0,0,IF(R81&gt;=-eb1,Ebr*R81,-Rb)),IF(ABS(R81)&lt;=es0,Es*R81,SIGN(R81)*Rs))</f>
        <v>-13.5879932604703</v>
      </c>
      <c r="T81" s="0" t="n">
        <f aca="false">S81*Сетка!G54*1000</f>
        <v>-33.9699831511757</v>
      </c>
      <c r="U81" s="0" t="n">
        <f aca="false">T81*Сетка!F54</f>
        <v>-5.94474705145575</v>
      </c>
      <c r="V81" s="0" t="n">
        <f aca="false">T81*Сетка!E54</f>
        <v>0.849249578779392</v>
      </c>
    </row>
    <row r="82" customFormat="false" ht="15" hidden="false" customHeight="false" outlineLevel="0" collapsed="false">
      <c r="A82" s="0" t="n">
        <f aca="false">Сетка!A55</f>
        <v>52</v>
      </c>
      <c r="B82" s="0" t="str">
        <f aca="false">Сетка!B55</f>
        <v>бетон</v>
      </c>
      <c r="C82" s="0" t="n">
        <f aca="false">Сетка!E55</f>
        <v>0.025</v>
      </c>
      <c r="D82" s="0" t="n">
        <f aca="false">Сетка!F55</f>
        <v>0.175</v>
      </c>
      <c r="E82" s="0" t="n">
        <f aca="false">Сетка!G55</f>
        <v>0.0025</v>
      </c>
      <c r="F82" s="0" t="n">
        <f aca="false">$B$8+$B$3*Сетка!F55+$B$4*Сетка!E55</f>
        <v>-0.00183807364796796</v>
      </c>
      <c r="G82" s="0" t="n">
        <f aca="false">IF(Сетка!B55="бетон",IF(F82&gt;=0,0,IF(F82&gt;=-eb1,Ebr*F82,-Rb)),IF(ABS(F82)&lt;=es0,Es*F82,SIGN(F82)*Rs))</f>
        <v>-14.5</v>
      </c>
      <c r="H82" s="0" t="n">
        <f aca="false">G82*Сетка!G55*1000</f>
        <v>-36.25</v>
      </c>
      <c r="I82" s="0" t="n">
        <f aca="false">H82*Сетка!F55</f>
        <v>-6.34375</v>
      </c>
      <c r="J82" s="0" t="n">
        <f aca="false">H82*Сетка!E55</f>
        <v>-0.90625</v>
      </c>
      <c r="L82" s="0" t="n">
        <f aca="false">($B$8-dk*$B$7)+($B$3+dk)*Сетка!F55+$B$4*Сетка!E55</f>
        <v>-0.00183882364796796</v>
      </c>
      <c r="M82" s="0" t="n">
        <f aca="false">IF(Сетка!B55="бетон",IF(L82&gt;=0,0,IF(L82&gt;=-eb1,Ebr*L82,-Rb)),IF(ABS(L82)&lt;=es0,Es*L82,SIGN(L82)*Rs))</f>
        <v>-14.5</v>
      </c>
      <c r="N82" s="0" t="n">
        <f aca="false">M82*Сетка!G55*1000</f>
        <v>-36.25</v>
      </c>
      <c r="O82" s="0" t="n">
        <f aca="false">N82*Сетка!F55</f>
        <v>-6.34375</v>
      </c>
      <c r="P82" s="0" t="n">
        <f aca="false">N82*Сетка!E55</f>
        <v>-0.90625</v>
      </c>
      <c r="R82" s="0" t="n">
        <f aca="false">($B$8-dk*$B$6)+$B$3*Сетка!F55+($B$4+dk)*Сетка!E55</f>
        <v>-0.00183932364796796</v>
      </c>
      <c r="S82" s="0" t="n">
        <f aca="false">IF(Сетка!B55="бетон",IF(R82&gt;=0,0,IF(R82&gt;=-eb1,Ebr*R82,-Rb)),IF(ABS(R82)&lt;=es0,Es*R82,SIGN(R82)*Rs))</f>
        <v>-14.5</v>
      </c>
      <c r="T82" s="0" t="n">
        <f aca="false">S82*Сетка!G55*1000</f>
        <v>-36.25</v>
      </c>
      <c r="U82" s="0" t="n">
        <f aca="false">T82*Сетка!F55</f>
        <v>-6.34375</v>
      </c>
      <c r="V82" s="0" t="n">
        <f aca="false">T82*Сетка!E55</f>
        <v>-0.90625</v>
      </c>
    </row>
    <row r="83" customFormat="false" ht="15" hidden="false" customHeight="false" outlineLevel="0" collapsed="false">
      <c r="A83" s="0" t="n">
        <f aca="false">Сетка!A56</f>
        <v>53</v>
      </c>
      <c r="B83" s="0" t="str">
        <f aca="false">Сетка!B56</f>
        <v>бетон</v>
      </c>
      <c r="C83" s="0" t="n">
        <f aca="false">Сетка!E56</f>
        <v>0.075</v>
      </c>
      <c r="D83" s="0" t="n">
        <f aca="false">Сетка!F56</f>
        <v>0.175</v>
      </c>
      <c r="E83" s="0" t="n">
        <f aca="false">Сетка!G56</f>
        <v>0.0025</v>
      </c>
      <c r="F83" s="0" t="n">
        <f aca="false">$B$8+$B$3*Сетка!F56+$B$4*Сетка!E56</f>
        <v>-0.00227224282071486</v>
      </c>
      <c r="G83" s="0" t="n">
        <f aca="false">IF(Сетка!B56="бетон",IF(F83&gt;=0,0,IF(F83&gt;=-eb1,Ebr*F83,-Rb)),IF(ABS(F83)&lt;=es0,Es*F83,SIGN(F83)*Rs))</f>
        <v>-14.5</v>
      </c>
      <c r="H83" s="0" t="n">
        <f aca="false">G83*Сетка!G56*1000</f>
        <v>-36.25</v>
      </c>
      <c r="I83" s="0" t="n">
        <f aca="false">H83*Сетка!F56</f>
        <v>-6.34375</v>
      </c>
      <c r="J83" s="0" t="n">
        <f aca="false">H83*Сетка!E56</f>
        <v>-2.71875</v>
      </c>
      <c r="L83" s="0" t="n">
        <f aca="false">($B$8-dk*$B$7)+($B$3+dk)*Сетка!F56+$B$4*Сетка!E56</f>
        <v>-0.00227299282071486</v>
      </c>
      <c r="M83" s="0" t="n">
        <f aca="false">IF(Сетка!B56="бетон",IF(L83&gt;=0,0,IF(L83&gt;=-eb1,Ebr*L83,-Rb)),IF(ABS(L83)&lt;=es0,Es*L83,SIGN(L83)*Rs))</f>
        <v>-14.5</v>
      </c>
      <c r="N83" s="0" t="n">
        <f aca="false">M83*Сетка!G56*1000</f>
        <v>-36.25</v>
      </c>
      <c r="O83" s="0" t="n">
        <f aca="false">N83*Сетка!F56</f>
        <v>-6.34375</v>
      </c>
      <c r="P83" s="0" t="n">
        <f aca="false">N83*Сетка!E56</f>
        <v>-2.71875</v>
      </c>
      <c r="R83" s="0" t="n">
        <f aca="false">($B$8-dk*$B$6)+$B$3*Сетка!F56+($B$4+dk)*Сетка!E56</f>
        <v>-0.00227299282071486</v>
      </c>
      <c r="S83" s="0" t="n">
        <f aca="false">IF(Сетка!B56="бетон",IF(R83&gt;=0,0,IF(R83&gt;=-eb1,Ebr*R83,-Rb)),IF(ABS(R83)&lt;=es0,Es*R83,SIGN(R83)*Rs))</f>
        <v>-14.5</v>
      </c>
      <c r="T83" s="0" t="n">
        <f aca="false">S83*Сетка!G56*1000</f>
        <v>-36.25</v>
      </c>
      <c r="U83" s="0" t="n">
        <f aca="false">T83*Сетка!F56</f>
        <v>-6.34375</v>
      </c>
      <c r="V83" s="0" t="n">
        <f aca="false">T83*Сетка!E56</f>
        <v>-2.71875</v>
      </c>
    </row>
    <row r="84" customFormat="false" ht="15" hidden="false" customHeight="false" outlineLevel="0" collapsed="false">
      <c r="A84" s="0" t="n">
        <f aca="false">Сетка!A57</f>
        <v>54</v>
      </c>
      <c r="B84" s="0" t="str">
        <f aca="false">Сетка!B57</f>
        <v>бетон</v>
      </c>
      <c r="C84" s="0" t="n">
        <f aca="false">Сетка!E57</f>
        <v>0.125</v>
      </c>
      <c r="D84" s="0" t="n">
        <f aca="false">Сетка!F57</f>
        <v>0.175</v>
      </c>
      <c r="E84" s="0" t="n">
        <f aca="false">Сетка!G57</f>
        <v>0.0025</v>
      </c>
      <c r="F84" s="0" t="n">
        <f aca="false">$B$8+$B$3*Сетка!F57+$B$4*Сетка!E57</f>
        <v>-0.00270641199346175</v>
      </c>
      <c r="G84" s="0" t="n">
        <f aca="false">IF(Сетка!B57="бетон",IF(F84&gt;=0,0,IF(F84&gt;=-eb1,Ebr*F84,-Rb)),IF(ABS(F84)&lt;=es0,Es*F84,SIGN(F84)*Rs))</f>
        <v>-14.5</v>
      </c>
      <c r="H84" s="0" t="n">
        <f aca="false">G84*Сетка!G57*1000</f>
        <v>-36.25</v>
      </c>
      <c r="I84" s="0" t="n">
        <f aca="false">H84*Сетка!F57</f>
        <v>-6.34375</v>
      </c>
      <c r="J84" s="0" t="n">
        <f aca="false">H84*Сетка!E57</f>
        <v>-4.53125</v>
      </c>
      <c r="L84" s="0" t="n">
        <f aca="false">($B$8-dk*$B$7)+($B$3+dk)*Сетка!F57+$B$4*Сетка!E57</f>
        <v>-0.00270716199346175</v>
      </c>
      <c r="M84" s="0" t="n">
        <f aca="false">IF(Сетка!B57="бетон",IF(L84&gt;=0,0,IF(L84&gt;=-eb1,Ebr*L84,-Rb)),IF(ABS(L84)&lt;=es0,Es*L84,SIGN(L84)*Rs))</f>
        <v>-14.5</v>
      </c>
      <c r="N84" s="0" t="n">
        <f aca="false">M84*Сетка!G57*1000</f>
        <v>-36.25</v>
      </c>
      <c r="O84" s="0" t="n">
        <f aca="false">N84*Сетка!F57</f>
        <v>-6.34375</v>
      </c>
      <c r="P84" s="0" t="n">
        <f aca="false">N84*Сетка!E57</f>
        <v>-4.53125</v>
      </c>
      <c r="R84" s="0" t="n">
        <f aca="false">($B$8-dk*$B$6)+$B$3*Сетка!F57+($B$4+dk)*Сетка!E57</f>
        <v>-0.00270666199346175</v>
      </c>
      <c r="S84" s="0" t="n">
        <f aca="false">IF(Сетка!B57="бетон",IF(R84&gt;=0,0,IF(R84&gt;=-eb1,Ebr*R84,-Rb)),IF(ABS(R84)&lt;=es0,Es*R84,SIGN(R84)*Rs))</f>
        <v>-14.5</v>
      </c>
      <c r="T84" s="0" t="n">
        <f aca="false">S84*Сетка!G57*1000</f>
        <v>-36.25</v>
      </c>
      <c r="U84" s="0" t="n">
        <f aca="false">T84*Сетка!F57</f>
        <v>-6.34375</v>
      </c>
      <c r="V84" s="0" t="n">
        <f aca="false">T84*Сетка!E57</f>
        <v>-4.53125</v>
      </c>
    </row>
    <row r="85" customFormat="false" ht="15" hidden="false" customHeight="false" outlineLevel="0" collapsed="false">
      <c r="A85" s="0" t="n">
        <f aca="false">Сетка!A58</f>
        <v>55</v>
      </c>
      <c r="B85" s="0" t="str">
        <f aca="false">Сетка!B58</f>
        <v>бетон</v>
      </c>
      <c r="C85" s="0" t="n">
        <f aca="false">Сетка!E58</f>
        <v>-0.125</v>
      </c>
      <c r="D85" s="0" t="n">
        <f aca="false">Сетка!F58</f>
        <v>0.225</v>
      </c>
      <c r="E85" s="0" t="n">
        <f aca="false">Сетка!G58</f>
        <v>0.0025</v>
      </c>
      <c r="F85" s="0" t="n">
        <f aca="false">$B$8+$B$3*Сетка!F58+$B$4*Сетка!E58</f>
        <v>-0.000919901743170471</v>
      </c>
      <c r="G85" s="0" t="n">
        <f aca="false">IF(Сетка!B58="бетон",IF(F85&gt;=0,0,IF(F85&gt;=-eb1,Ebr*F85,-Rb)),IF(ABS(F85)&lt;=es0,Es*F85,SIGN(F85)*Rs))</f>
        <v>-8.89238351731455</v>
      </c>
      <c r="H85" s="0" t="n">
        <f aca="false">G85*Сетка!G58*1000</f>
        <v>-22.2309587932864</v>
      </c>
      <c r="I85" s="0" t="n">
        <f aca="false">H85*Сетка!F58</f>
        <v>-5.00196572848944</v>
      </c>
      <c r="J85" s="0" t="n">
        <f aca="false">H85*Сетка!E58</f>
        <v>2.7788698491608</v>
      </c>
      <c r="L85" s="0" t="n">
        <f aca="false">($B$8-dk*$B$7)+($B$3+dk)*Сетка!F58+$B$4*Сетка!E58</f>
        <v>-0.000920151743170472</v>
      </c>
      <c r="M85" s="0" t="n">
        <f aca="false">IF(Сетка!B58="бетон",IF(L85&gt;=0,0,IF(L85&gt;=-eb1,Ebr*L85,-Rb)),IF(ABS(L85)&lt;=es0,Es*L85,SIGN(L85)*Rs))</f>
        <v>-8.89480018398122</v>
      </c>
      <c r="N85" s="0" t="n">
        <f aca="false">M85*Сетка!G58*1000</f>
        <v>-22.2370004599531</v>
      </c>
      <c r="O85" s="0" t="n">
        <f aca="false">N85*Сетка!F58</f>
        <v>-5.00332510348944</v>
      </c>
      <c r="P85" s="0" t="n">
        <f aca="false">N85*Сетка!E58</f>
        <v>2.77962505749413</v>
      </c>
      <c r="R85" s="0" t="n">
        <f aca="false">($B$8-dk*$B$6)+$B$3*Сетка!F58+($B$4+dk)*Сетка!E58</f>
        <v>-0.000922651743170471</v>
      </c>
      <c r="S85" s="0" t="n">
        <f aca="false">IF(Сетка!B58="бетон",IF(R85&gt;=0,0,IF(R85&gt;=-eb1,Ebr*R85,-Rb)),IF(ABS(R85)&lt;=es0,Es*R85,SIGN(R85)*Rs))</f>
        <v>-8.91896685064789</v>
      </c>
      <c r="T85" s="0" t="n">
        <f aca="false">S85*Сетка!G58*1000</f>
        <v>-22.2974171266197</v>
      </c>
      <c r="U85" s="0" t="n">
        <f aca="false">T85*Сетка!F58</f>
        <v>-5.01691885348944</v>
      </c>
      <c r="V85" s="0" t="n">
        <f aca="false">T85*Сетка!E58</f>
        <v>2.78717714082746</v>
      </c>
    </row>
    <row r="86" customFormat="false" ht="15" hidden="false" customHeight="false" outlineLevel="0" collapsed="false">
      <c r="A86" s="0" t="n">
        <f aca="false">Сетка!A59</f>
        <v>56</v>
      </c>
      <c r="B86" s="0" t="str">
        <f aca="false">Сетка!B59</f>
        <v>бетон</v>
      </c>
      <c r="C86" s="0" t="n">
        <f aca="false">Сетка!E59</f>
        <v>-0.075</v>
      </c>
      <c r="D86" s="0" t="n">
        <f aca="false">Сетка!F59</f>
        <v>0.225</v>
      </c>
      <c r="E86" s="0" t="n">
        <f aca="false">Сетка!G59</f>
        <v>0.0025</v>
      </c>
      <c r="F86" s="0" t="n">
        <f aca="false">$B$8+$B$3*Сетка!F59+$B$4*Сетка!E59</f>
        <v>-0.00135407091591737</v>
      </c>
      <c r="G86" s="0" t="n">
        <f aca="false">IF(Сетка!B59="бетон",IF(F86&gt;=0,0,IF(F86&gt;=-eb1,Ebr*F86,-Rb)),IF(ABS(F86)&lt;=es0,Es*F86,SIGN(F86)*Rs))</f>
        <v>-13.0893521872012</v>
      </c>
      <c r="H86" s="0" t="n">
        <f aca="false">G86*Сетка!G59*1000</f>
        <v>-32.723380468003</v>
      </c>
      <c r="I86" s="0" t="n">
        <f aca="false">H86*Сетка!F59</f>
        <v>-7.36276060530068</v>
      </c>
      <c r="J86" s="0" t="n">
        <f aca="false">H86*Сетка!E59</f>
        <v>2.45425353510023</v>
      </c>
      <c r="L86" s="0" t="n">
        <f aca="false">($B$8-dk*$B$7)+($B$3+dk)*Сетка!F59+$B$4*Сетка!E59</f>
        <v>-0.00135432091591737</v>
      </c>
      <c r="M86" s="0" t="n">
        <f aca="false">IF(Сетка!B59="бетон",IF(L86&gt;=0,0,IF(L86&gt;=-eb1,Ebr*L86,-Rb)),IF(ABS(L86)&lt;=es0,Es*L86,SIGN(L86)*Rs))</f>
        <v>-13.0917688538679</v>
      </c>
      <c r="N86" s="0" t="n">
        <f aca="false">M86*Сетка!G59*1000</f>
        <v>-32.7294221346697</v>
      </c>
      <c r="O86" s="0" t="n">
        <f aca="false">N86*Сетка!F59</f>
        <v>-7.36411998030069</v>
      </c>
      <c r="P86" s="0" t="n">
        <f aca="false">N86*Сетка!E59</f>
        <v>2.45470666010023</v>
      </c>
      <c r="R86" s="0" t="n">
        <f aca="false">($B$8-dk*$B$6)+$B$3*Сетка!F59+($B$4+dk)*Сетка!E59</f>
        <v>-0.00135632091591737</v>
      </c>
      <c r="S86" s="0" t="n">
        <f aca="false">IF(Сетка!B59="бетон",IF(R86&gt;=0,0,IF(R86&gt;=-eb1,Ebr*R86,-Rb)),IF(ABS(R86)&lt;=es0,Es*R86,SIGN(R86)*Rs))</f>
        <v>-13.1111021872012</v>
      </c>
      <c r="T86" s="0" t="n">
        <f aca="false">S86*Сетка!G59*1000</f>
        <v>-32.777755468003</v>
      </c>
      <c r="U86" s="0" t="n">
        <f aca="false">T86*Сетка!F59</f>
        <v>-7.37499498030068</v>
      </c>
      <c r="V86" s="0" t="n">
        <f aca="false">T86*Сетка!E59</f>
        <v>2.45833166010023</v>
      </c>
    </row>
    <row r="87" customFormat="false" ht="15" hidden="false" customHeight="false" outlineLevel="0" collapsed="false">
      <c r="A87" s="0" t="n">
        <f aca="false">Сетка!A60</f>
        <v>57</v>
      </c>
      <c r="B87" s="0" t="str">
        <f aca="false">Сетка!B60</f>
        <v>бетон</v>
      </c>
      <c r="C87" s="0" t="n">
        <f aca="false">Сетка!E60</f>
        <v>-0.025</v>
      </c>
      <c r="D87" s="0" t="n">
        <f aca="false">Сетка!F60</f>
        <v>0.225</v>
      </c>
      <c r="E87" s="0" t="n">
        <f aca="false">Сетка!G60</f>
        <v>0.0025</v>
      </c>
      <c r="F87" s="0" t="n">
        <f aca="false">$B$8+$B$3*Сетка!F60+$B$4*Сетка!E60</f>
        <v>-0.00178824008866426</v>
      </c>
      <c r="G87" s="0" t="n">
        <f aca="false">IF(Сетка!B60="бетон",IF(F87&gt;=0,0,IF(F87&gt;=-eb1,Ebr*F87,-Rb)),IF(ABS(F87)&lt;=es0,Es*F87,SIGN(F87)*Rs))</f>
        <v>-14.5</v>
      </c>
      <c r="H87" s="0" t="n">
        <f aca="false">G87*Сетка!G60*1000</f>
        <v>-36.25</v>
      </c>
      <c r="I87" s="0" t="n">
        <f aca="false">H87*Сетка!F60</f>
        <v>-8.15625</v>
      </c>
      <c r="J87" s="0" t="n">
        <f aca="false">H87*Сетка!E60</f>
        <v>0.90625</v>
      </c>
      <c r="L87" s="0" t="n">
        <f aca="false">($B$8-dk*$B$7)+($B$3+dk)*Сетка!F60+$B$4*Сетка!E60</f>
        <v>-0.00178849008866426</v>
      </c>
      <c r="M87" s="0" t="n">
        <f aca="false">IF(Сетка!B60="бетон",IF(L87&gt;=0,0,IF(L87&gt;=-eb1,Ebr*L87,-Rb)),IF(ABS(L87)&lt;=es0,Es*L87,SIGN(L87)*Rs))</f>
        <v>-14.5</v>
      </c>
      <c r="N87" s="0" t="n">
        <f aca="false">M87*Сетка!G60*1000</f>
        <v>-36.25</v>
      </c>
      <c r="O87" s="0" t="n">
        <f aca="false">N87*Сетка!F60</f>
        <v>-8.15625</v>
      </c>
      <c r="P87" s="0" t="n">
        <f aca="false">N87*Сетка!E60</f>
        <v>0.90625</v>
      </c>
      <c r="R87" s="0" t="n">
        <f aca="false">($B$8-dk*$B$6)+$B$3*Сетка!F60+($B$4+dk)*Сетка!E60</f>
        <v>-0.00178999008866426</v>
      </c>
      <c r="S87" s="0" t="n">
        <f aca="false">IF(Сетка!B60="бетон",IF(R87&gt;=0,0,IF(R87&gt;=-eb1,Ebr*R87,-Rb)),IF(ABS(R87)&lt;=es0,Es*R87,SIGN(R87)*Rs))</f>
        <v>-14.5</v>
      </c>
      <c r="T87" s="0" t="n">
        <f aca="false">S87*Сетка!G60*1000</f>
        <v>-36.25</v>
      </c>
      <c r="U87" s="0" t="n">
        <f aca="false">T87*Сетка!F60</f>
        <v>-8.15625</v>
      </c>
      <c r="V87" s="0" t="n">
        <f aca="false">T87*Сетка!E60</f>
        <v>0.90625</v>
      </c>
    </row>
    <row r="88" customFormat="false" ht="15" hidden="false" customHeight="false" outlineLevel="0" collapsed="false">
      <c r="A88" s="0" t="n">
        <f aca="false">Сетка!A61</f>
        <v>58</v>
      </c>
      <c r="B88" s="0" t="str">
        <f aca="false">Сетка!B61</f>
        <v>бетон</v>
      </c>
      <c r="C88" s="0" t="n">
        <f aca="false">Сетка!E61</f>
        <v>0.025</v>
      </c>
      <c r="D88" s="0" t="n">
        <f aca="false">Сетка!F61</f>
        <v>0.225</v>
      </c>
      <c r="E88" s="0" t="n">
        <f aca="false">Сетка!G61</f>
        <v>0.0025</v>
      </c>
      <c r="F88" s="0" t="n">
        <f aca="false">$B$8+$B$3*Сетка!F61+$B$4*Сетка!E61</f>
        <v>-0.00222240926141116</v>
      </c>
      <c r="G88" s="0" t="n">
        <f aca="false">IF(Сетка!B61="бетон",IF(F88&gt;=0,0,IF(F88&gt;=-eb1,Ebr*F88,-Rb)),IF(ABS(F88)&lt;=es0,Es*F88,SIGN(F88)*Rs))</f>
        <v>-14.5</v>
      </c>
      <c r="H88" s="0" t="n">
        <f aca="false">G88*Сетка!G61*1000</f>
        <v>-36.25</v>
      </c>
      <c r="I88" s="0" t="n">
        <f aca="false">H88*Сетка!F61</f>
        <v>-8.15625</v>
      </c>
      <c r="J88" s="0" t="n">
        <f aca="false">H88*Сетка!E61</f>
        <v>-0.90625</v>
      </c>
      <c r="L88" s="0" t="n">
        <f aca="false">($B$8-dk*$B$7)+($B$3+dk)*Сетка!F61+$B$4*Сетка!E61</f>
        <v>-0.00222265926141116</v>
      </c>
      <c r="M88" s="0" t="n">
        <f aca="false">IF(Сетка!B61="бетон",IF(L88&gt;=0,0,IF(L88&gt;=-eb1,Ebr*L88,-Rb)),IF(ABS(L88)&lt;=es0,Es*L88,SIGN(L88)*Rs))</f>
        <v>-14.5</v>
      </c>
      <c r="N88" s="0" t="n">
        <f aca="false">M88*Сетка!G61*1000</f>
        <v>-36.25</v>
      </c>
      <c r="O88" s="0" t="n">
        <f aca="false">N88*Сетка!F61</f>
        <v>-8.15625</v>
      </c>
      <c r="P88" s="0" t="n">
        <f aca="false">N88*Сетка!E61</f>
        <v>-0.90625</v>
      </c>
      <c r="R88" s="0" t="n">
        <f aca="false">($B$8-dk*$B$6)+$B$3*Сетка!F61+($B$4+dk)*Сетка!E61</f>
        <v>-0.00222365926141116</v>
      </c>
      <c r="S88" s="0" t="n">
        <f aca="false">IF(Сетка!B61="бетон",IF(R88&gt;=0,0,IF(R88&gt;=-eb1,Ebr*R88,-Rb)),IF(ABS(R88)&lt;=es0,Es*R88,SIGN(R88)*Rs))</f>
        <v>-14.5</v>
      </c>
      <c r="T88" s="0" t="n">
        <f aca="false">S88*Сетка!G61*1000</f>
        <v>-36.25</v>
      </c>
      <c r="U88" s="0" t="n">
        <f aca="false">T88*Сетка!F61</f>
        <v>-8.15625</v>
      </c>
      <c r="V88" s="0" t="n">
        <f aca="false">T88*Сетка!E61</f>
        <v>-0.90625</v>
      </c>
    </row>
    <row r="89" customFormat="false" ht="15" hidden="false" customHeight="false" outlineLevel="0" collapsed="false">
      <c r="A89" s="0" t="n">
        <f aca="false">Сетка!A62</f>
        <v>59</v>
      </c>
      <c r="B89" s="0" t="str">
        <f aca="false">Сетка!B62</f>
        <v>бетон</v>
      </c>
      <c r="C89" s="0" t="n">
        <f aca="false">Сетка!E62</f>
        <v>0.075</v>
      </c>
      <c r="D89" s="0" t="n">
        <f aca="false">Сетка!F62</f>
        <v>0.225</v>
      </c>
      <c r="E89" s="0" t="n">
        <f aca="false">Сетка!G62</f>
        <v>0.0025</v>
      </c>
      <c r="F89" s="0" t="n">
        <f aca="false">$B$8+$B$3*Сетка!F62+$B$4*Сетка!E62</f>
        <v>-0.00265657843415806</v>
      </c>
      <c r="G89" s="0" t="n">
        <f aca="false">IF(Сетка!B62="бетон",IF(F89&gt;=0,0,IF(F89&gt;=-eb1,Ebr*F89,-Rb)),IF(ABS(F89)&lt;=es0,Es*F89,SIGN(F89)*Rs))</f>
        <v>-14.5</v>
      </c>
      <c r="H89" s="0" t="n">
        <f aca="false">G89*Сетка!G62*1000</f>
        <v>-36.25</v>
      </c>
      <c r="I89" s="0" t="n">
        <f aca="false">H89*Сетка!F62</f>
        <v>-8.15625</v>
      </c>
      <c r="J89" s="0" t="n">
        <f aca="false">H89*Сетка!E62</f>
        <v>-2.71875</v>
      </c>
      <c r="L89" s="0" t="n">
        <f aca="false">($B$8-dk*$B$7)+($B$3+dk)*Сетка!F62+$B$4*Сетка!E62</f>
        <v>-0.00265682843415806</v>
      </c>
      <c r="M89" s="0" t="n">
        <f aca="false">IF(Сетка!B62="бетон",IF(L89&gt;=0,0,IF(L89&gt;=-eb1,Ebr*L89,-Rb)),IF(ABS(L89)&lt;=es0,Es*L89,SIGN(L89)*Rs))</f>
        <v>-14.5</v>
      </c>
      <c r="N89" s="0" t="n">
        <f aca="false">M89*Сетка!G62*1000</f>
        <v>-36.25</v>
      </c>
      <c r="O89" s="0" t="n">
        <f aca="false">N89*Сетка!F62</f>
        <v>-8.15625</v>
      </c>
      <c r="P89" s="0" t="n">
        <f aca="false">N89*Сетка!E62</f>
        <v>-2.71875</v>
      </c>
      <c r="R89" s="0" t="n">
        <f aca="false">($B$8-dk*$B$6)+$B$3*Сетка!F62+($B$4+dk)*Сетка!E62</f>
        <v>-0.00265732843415806</v>
      </c>
      <c r="S89" s="0" t="n">
        <f aca="false">IF(Сетка!B62="бетон",IF(R89&gt;=0,0,IF(R89&gt;=-eb1,Ebr*R89,-Rb)),IF(ABS(R89)&lt;=es0,Es*R89,SIGN(R89)*Rs))</f>
        <v>-14.5</v>
      </c>
      <c r="T89" s="0" t="n">
        <f aca="false">S89*Сетка!G62*1000</f>
        <v>-36.25</v>
      </c>
      <c r="U89" s="0" t="n">
        <f aca="false">T89*Сетка!F62</f>
        <v>-8.15625</v>
      </c>
      <c r="V89" s="0" t="n">
        <f aca="false">T89*Сетка!E62</f>
        <v>-2.71875</v>
      </c>
    </row>
    <row r="90" customFormat="false" ht="15" hidden="false" customHeight="false" outlineLevel="0" collapsed="false">
      <c r="A90" s="0" t="n">
        <f aca="false">Сетка!A63</f>
        <v>60</v>
      </c>
      <c r="B90" s="0" t="str">
        <f aca="false">Сетка!B63</f>
        <v>бетон</v>
      </c>
      <c r="C90" s="0" t="n">
        <f aca="false">Сетка!E63</f>
        <v>0.125</v>
      </c>
      <c r="D90" s="0" t="n">
        <f aca="false">Сетка!F63</f>
        <v>0.225</v>
      </c>
      <c r="E90" s="0" t="n">
        <f aca="false">Сетка!G63</f>
        <v>0.0025</v>
      </c>
      <c r="F90" s="0" t="n">
        <f aca="false">$B$8+$B$3*Сетка!F63+$B$4*Сетка!E63</f>
        <v>-0.00309074760690495</v>
      </c>
      <c r="G90" s="0" t="n">
        <f aca="false">IF(Сетка!B63="бетон",IF(F90&gt;=0,0,IF(F90&gt;=-eb1,Ebr*F90,-Rb)),IF(ABS(F90)&lt;=es0,Es*F90,SIGN(F90)*Rs))</f>
        <v>-14.5</v>
      </c>
      <c r="H90" s="0" t="n">
        <f aca="false">G90*Сетка!G63*1000</f>
        <v>-36.25</v>
      </c>
      <c r="I90" s="0" t="n">
        <f aca="false">H90*Сетка!F63</f>
        <v>-8.15625</v>
      </c>
      <c r="J90" s="0" t="n">
        <f aca="false">H90*Сетка!E63</f>
        <v>-4.53125</v>
      </c>
      <c r="L90" s="0" t="n">
        <f aca="false">($B$8-dk*$B$7)+($B$3+dk)*Сетка!F63+$B$4*Сетка!E63</f>
        <v>-0.00309099760690495</v>
      </c>
      <c r="M90" s="0" t="n">
        <f aca="false">IF(Сетка!B63="бетон",IF(L90&gt;=0,0,IF(L90&gt;=-eb1,Ebr*L90,-Rb)),IF(ABS(L90)&lt;=es0,Es*L90,SIGN(L90)*Rs))</f>
        <v>-14.5</v>
      </c>
      <c r="N90" s="0" t="n">
        <f aca="false">M90*Сетка!G63*1000</f>
        <v>-36.25</v>
      </c>
      <c r="O90" s="0" t="n">
        <f aca="false">N90*Сетка!F63</f>
        <v>-8.15625</v>
      </c>
      <c r="P90" s="0" t="n">
        <f aca="false">N90*Сетка!E63</f>
        <v>-4.53125</v>
      </c>
      <c r="R90" s="0" t="n">
        <f aca="false">($B$8-dk*$B$6)+$B$3*Сетка!F63+($B$4+dk)*Сетка!E63</f>
        <v>-0.00309099760690495</v>
      </c>
      <c r="S90" s="0" t="n">
        <f aca="false">IF(Сетка!B63="бетон",IF(R90&gt;=0,0,IF(R90&gt;=-eb1,Ebr*R90,-Rb)),IF(ABS(R90)&lt;=es0,Es*R90,SIGN(R90)*Rs))</f>
        <v>-14.5</v>
      </c>
      <c r="T90" s="0" t="n">
        <f aca="false">S90*Сетка!G63*1000</f>
        <v>-36.25</v>
      </c>
      <c r="U90" s="0" t="n">
        <f aca="false">T90*Сетка!F63</f>
        <v>-8.15625</v>
      </c>
      <c r="V90" s="0" t="n">
        <f aca="false">T90*Сетка!E63</f>
        <v>-4.53125</v>
      </c>
    </row>
    <row r="91" customFormat="false" ht="15" hidden="false" customHeight="false" outlineLevel="0" collapsed="false">
      <c r="A91" s="0" t="n">
        <f aca="false">Сетка!A64</f>
        <v>61</v>
      </c>
      <c r="B91" s="0" t="str">
        <f aca="false">Сетка!B64</f>
        <v>арматура</v>
      </c>
      <c r="C91" s="0" t="n">
        <f aca="false">Сетка!E64</f>
        <v>-0.1</v>
      </c>
      <c r="D91" s="0" t="n">
        <f aca="false">Сетка!F64</f>
        <v>-0.2</v>
      </c>
      <c r="E91" s="0" t="n">
        <f aca="false">Сетка!G64</f>
        <v>0.000314159265358979</v>
      </c>
      <c r="F91" s="0" t="n">
        <f aca="false">$B$8+$B$3*Сетка!F64+$B$4*Сетка!E64</f>
        <v>0.00212986638472328</v>
      </c>
      <c r="G91" s="0" t="n">
        <f aca="false">IF(Сетка!B64="бетон",IF(F91&gt;=0,0,IF(F91&gt;=-eb1,Ebr*F91,-Rb)),IF(ABS(F91)&lt;=es0,Es*F91,SIGN(F91)*Rs))</f>
        <v>425.973276944657</v>
      </c>
      <c r="H91" s="0" t="n">
        <f aca="false">G91*Сетка!G64*1000</f>
        <v>133.82345174749</v>
      </c>
      <c r="I91" s="0" t="n">
        <f aca="false">H91*Сетка!F64</f>
        <v>-26.7646903494981</v>
      </c>
      <c r="J91" s="0" t="n">
        <f aca="false">H91*Сетка!E64</f>
        <v>-13.382345174749</v>
      </c>
      <c r="L91" s="0" t="n">
        <f aca="false">($B$8-dk*$B$7)+($B$3+dk)*Сетка!F64+$B$4*Сетка!E64</f>
        <v>0.00212536638472328</v>
      </c>
      <c r="M91" s="0" t="n">
        <f aca="false">IF(Сетка!B64="бетон",IF(L91&gt;=0,0,IF(L91&gt;=-eb1,Ebr*L91,-Rb)),IF(ABS(L91)&lt;=es0,Es*L91,SIGN(L91)*Rs))</f>
        <v>425.073276944657</v>
      </c>
      <c r="N91" s="0" t="n">
        <f aca="false">M91*Сетка!G64*1000</f>
        <v>133.540708408667</v>
      </c>
      <c r="O91" s="0" t="n">
        <f aca="false">N91*Сетка!F64</f>
        <v>-26.7081416817335</v>
      </c>
      <c r="P91" s="0" t="n">
        <f aca="false">N91*Сетка!E64</f>
        <v>-13.3540708408667</v>
      </c>
      <c r="R91" s="0" t="n">
        <f aca="false">($B$8-dk*$B$6)+$B$3*Сетка!F64+($B$4+dk)*Сетка!E64</f>
        <v>0.00212736638472328</v>
      </c>
      <c r="S91" s="0" t="n">
        <f aca="false">IF(Сетка!B64="бетон",IF(R91&gt;=0,0,IF(R91&gt;=-eb1,Ebr*R91,-Rb)),IF(ABS(R91)&lt;=es0,Es*R91,SIGN(R91)*Rs))</f>
        <v>425.473276944657</v>
      </c>
      <c r="T91" s="0" t="n">
        <f aca="false">S91*Сетка!G64*1000</f>
        <v>133.666372114811</v>
      </c>
      <c r="U91" s="0" t="n">
        <f aca="false">T91*Сетка!F64</f>
        <v>-26.7332744229622</v>
      </c>
      <c r="V91" s="0" t="n">
        <f aca="false">T91*Сетка!E64</f>
        <v>-13.3666372114811</v>
      </c>
    </row>
    <row r="92" customFormat="false" ht="15" hidden="false" customHeight="false" outlineLevel="0" collapsed="false">
      <c r="A92" s="0" t="n">
        <f aca="false">Сетка!A65</f>
        <v>62</v>
      </c>
      <c r="B92" s="0" t="str">
        <f aca="false">Сетка!B65</f>
        <v>арматура</v>
      </c>
      <c r="C92" s="0" t="n">
        <f aca="false">Сетка!E65</f>
        <v>0.1</v>
      </c>
      <c r="D92" s="0" t="n">
        <f aca="false">Сетка!F65</f>
        <v>-0.2</v>
      </c>
      <c r="E92" s="0" t="n">
        <f aca="false">Сетка!G65</f>
        <v>0.000314159265358979</v>
      </c>
      <c r="F92" s="0" t="n">
        <f aca="false">$B$8+$B$3*Сетка!F65+$B$4*Сетка!E65</f>
        <v>0.000393189693735698</v>
      </c>
      <c r="G92" s="0" t="n">
        <f aca="false">IF(Сетка!B65="бетон",IF(F92&gt;=0,0,IF(F92&gt;=-eb1,Ebr*F92,-Rb)),IF(ABS(F92)&lt;=es0,Es*F92,SIGN(F92)*Rs))</f>
        <v>78.6379387471396</v>
      </c>
      <c r="H92" s="0" t="n">
        <f aca="false">G92*Сетка!G65*1000</f>
        <v>24.7048370661458</v>
      </c>
      <c r="I92" s="0" t="n">
        <f aca="false">H92*Сетка!F65</f>
        <v>-4.94096741322916</v>
      </c>
      <c r="J92" s="0" t="n">
        <f aca="false">H92*Сетка!E65</f>
        <v>2.47048370661458</v>
      </c>
      <c r="L92" s="0" t="n">
        <f aca="false">($B$8-dk*$B$7)+($B$3+dk)*Сетка!F65+$B$4*Сетка!E65</f>
        <v>0.000388689693735698</v>
      </c>
      <c r="M92" s="0" t="n">
        <f aca="false">IF(Сетка!B65="бетон",IF(L92&gt;=0,0,IF(L92&gt;=-eb1,Ebr*L92,-Rb)),IF(ABS(L92)&lt;=es0,Es*L92,SIGN(L92)*Rs))</f>
        <v>77.7379387471396</v>
      </c>
      <c r="N92" s="0" t="n">
        <f aca="false">M92*Сетка!G65*1000</f>
        <v>24.4220937273227</v>
      </c>
      <c r="O92" s="0" t="n">
        <f aca="false">N92*Сетка!F65</f>
        <v>-4.88441874546454</v>
      </c>
      <c r="P92" s="0" t="n">
        <f aca="false">N92*Сетка!E65</f>
        <v>2.44220937273227</v>
      </c>
      <c r="R92" s="0" t="n">
        <f aca="false">($B$8-dk*$B$6)+$B$3*Сетка!F65+($B$4+dk)*Сетка!E65</f>
        <v>0.000392689693735698</v>
      </c>
      <c r="S92" s="0" t="n">
        <f aca="false">IF(Сетка!B65="бетон",IF(R92&gt;=0,0,IF(R92&gt;=-eb1,Ebr*R92,-Rb)),IF(ABS(R92)&lt;=es0,Es*R92,SIGN(R92)*Rs))</f>
        <v>78.5379387471396</v>
      </c>
      <c r="T92" s="0" t="n">
        <f aca="false">S92*Сетка!G65*1000</f>
        <v>24.6734211396099</v>
      </c>
      <c r="U92" s="0" t="n">
        <f aca="false">T92*Сетка!F65</f>
        <v>-4.93468422792198</v>
      </c>
      <c r="V92" s="0" t="n">
        <f aca="false">T92*Сетка!E65</f>
        <v>2.46734211396099</v>
      </c>
    </row>
    <row r="93" customFormat="false" ht="15" hidden="false" customHeight="false" outlineLevel="0" collapsed="false">
      <c r="A93" s="0" t="n">
        <f aca="false">Сетка!A66</f>
        <v>63</v>
      </c>
      <c r="B93" s="0" t="str">
        <f aca="false">Сетка!B66</f>
        <v>арматура</v>
      </c>
      <c r="C93" s="0" t="n">
        <f aca="false">Сетка!E66</f>
        <v>-0.1</v>
      </c>
      <c r="D93" s="0" t="n">
        <f aca="false">Сетка!F66</f>
        <v>0.2</v>
      </c>
      <c r="E93" s="0" t="n">
        <f aca="false">Сетка!G66</f>
        <v>0.000314159265358979</v>
      </c>
      <c r="F93" s="0" t="n">
        <f aca="false">$B$8+$B$3*Сетка!F66+$B$4*Сетка!E66</f>
        <v>-0.000944818522822319</v>
      </c>
      <c r="G93" s="0" t="n">
        <f aca="false">IF(Сетка!B66="бетон",IF(F93&gt;=0,0,IF(F93&gt;=-eb1,Ebr*F93,-Rb)),IF(ABS(F93)&lt;=es0,Es*F93,SIGN(F93)*Rs))</f>
        <v>-188.963704564464</v>
      </c>
      <c r="H93" s="0" t="n">
        <f aca="false">G93*Сетка!G66*1000</f>
        <v>-59.3646986054832</v>
      </c>
      <c r="I93" s="0" t="n">
        <f aca="false">H93*Сетка!F66</f>
        <v>-11.8729397210966</v>
      </c>
      <c r="J93" s="0" t="n">
        <f aca="false">H93*Сетка!E66</f>
        <v>5.93646986054832</v>
      </c>
      <c r="L93" s="0" t="n">
        <f aca="false">($B$8-dk*$B$7)+($B$3+dk)*Сетка!F66+$B$4*Сетка!E66</f>
        <v>-0.000945318522822319</v>
      </c>
      <c r="M93" s="0" t="n">
        <f aca="false">IF(Сетка!B66="бетон",IF(L93&gt;=0,0,IF(L93&gt;=-eb1,Ebr*L93,-Rb)),IF(ABS(L93)&lt;=es0,Es*L93,SIGN(L93)*Rs))</f>
        <v>-189.063704564464</v>
      </c>
      <c r="N93" s="0" t="n">
        <f aca="false">M93*Сетка!G66*1000</f>
        <v>-59.3961145320191</v>
      </c>
      <c r="O93" s="0" t="n">
        <f aca="false">N93*Сетка!F66</f>
        <v>-11.8792229064038</v>
      </c>
      <c r="P93" s="0" t="n">
        <f aca="false">N93*Сетка!E66</f>
        <v>5.93961145320191</v>
      </c>
      <c r="R93" s="0" t="n">
        <f aca="false">($B$8-dk*$B$6)+$B$3*Сетка!F66+($B$4+dk)*Сетка!E66</f>
        <v>-0.000947318522822319</v>
      </c>
      <c r="S93" s="0" t="n">
        <f aca="false">IF(Сетка!B66="бетон",IF(R93&gt;=0,0,IF(R93&gt;=-eb1,Ebr*R93,-Rb)),IF(ABS(R93)&lt;=es0,Es*R93,SIGN(R93)*Rs))</f>
        <v>-189.463704564464</v>
      </c>
      <c r="T93" s="0" t="n">
        <f aca="false">S93*Сетка!G66*1000</f>
        <v>-59.5217782381626</v>
      </c>
      <c r="U93" s="0" t="n">
        <f aca="false">T93*Сетка!F66</f>
        <v>-11.9043556476325</v>
      </c>
      <c r="V93" s="0" t="n">
        <f aca="false">T93*Сетка!E66</f>
        <v>5.95217782381626</v>
      </c>
    </row>
    <row r="94" customFormat="false" ht="15" hidden="false" customHeight="false" outlineLevel="0" collapsed="false">
      <c r="A94" s="0" t="n">
        <f aca="false">Сетка!A67</f>
        <v>64</v>
      </c>
      <c r="B94" s="0" t="str">
        <f aca="false">Сетка!B67</f>
        <v>арматура</v>
      </c>
      <c r="C94" s="0" t="n">
        <f aca="false">Сетка!E67</f>
        <v>0.1</v>
      </c>
      <c r="D94" s="0" t="n">
        <f aca="false">Сетка!F67</f>
        <v>0.2</v>
      </c>
      <c r="E94" s="0" t="n">
        <f aca="false">Сетка!G67</f>
        <v>0.000314159265358979</v>
      </c>
      <c r="F94" s="0" t="n">
        <f aca="false">$B$8+$B$3*Сетка!F67+$B$4*Сетка!E67</f>
        <v>-0.0026814952138099</v>
      </c>
      <c r="G94" s="0" t="n">
        <f aca="false">IF(Сетка!B67="бетон",IF(F94&gt;=0,0,IF(F94&gt;=-eb1,Ebr*F94,-Rb)),IF(ABS(F94)&lt;=es0,Es*F94,SIGN(F94)*Rs))</f>
        <v>-435</v>
      </c>
      <c r="H94" s="0" t="n">
        <f aca="false">G94*Сетка!G67*1000</f>
        <v>-136.659280431156</v>
      </c>
      <c r="I94" s="0" t="n">
        <f aca="false">H94*Сетка!F67</f>
        <v>-27.3318560862312</v>
      </c>
      <c r="J94" s="0" t="n">
        <f aca="false">H94*Сетка!E67</f>
        <v>-13.6659280431156</v>
      </c>
      <c r="L94" s="0" t="n">
        <f aca="false">($B$8-dk*$B$7)+($B$3+dk)*Сетка!F67+$B$4*Сетка!E67</f>
        <v>-0.0026819952138099</v>
      </c>
      <c r="M94" s="0" t="n">
        <f aca="false">IF(Сетка!B67="бетон",IF(L94&gt;=0,0,IF(L94&gt;=-eb1,Ebr*L94,-Rb)),IF(ABS(L94)&lt;=es0,Es*L94,SIGN(L94)*Rs))</f>
        <v>-435</v>
      </c>
      <c r="N94" s="0" t="n">
        <f aca="false">M94*Сетка!G67*1000</f>
        <v>-136.659280431156</v>
      </c>
      <c r="O94" s="0" t="n">
        <f aca="false">N94*Сетка!F67</f>
        <v>-27.3318560862312</v>
      </c>
      <c r="P94" s="0" t="n">
        <f aca="false">N94*Сетка!E67</f>
        <v>-13.6659280431156</v>
      </c>
      <c r="R94" s="0" t="n">
        <f aca="false">($B$8-dk*$B$6)+$B$3*Сетка!F67+($B$4+dk)*Сетка!E67</f>
        <v>-0.0026819952138099</v>
      </c>
      <c r="S94" s="0" t="n">
        <f aca="false">IF(Сетка!B67="бетон",IF(R94&gt;=0,0,IF(R94&gt;=-eb1,Ebr*R94,-Rb)),IF(ABS(R94)&lt;=es0,Es*R94,SIGN(R94)*Rs))</f>
        <v>-435</v>
      </c>
      <c r="T94" s="0" t="n">
        <f aca="false">S94*Сетка!G67*1000</f>
        <v>-136.659280431156</v>
      </c>
      <c r="U94" s="0" t="n">
        <f aca="false">T94*Сетка!F67</f>
        <v>-27.3318560862312</v>
      </c>
      <c r="V94" s="0" t="n">
        <f aca="false">T94*Сетка!E67</f>
        <v>-13.6659280431156</v>
      </c>
    </row>
    <row r="96" customFormat="false" ht="15" hidden="false" customHeight="false" outlineLevel="0" collapsed="false">
      <c r="F96" s="4" t="s">
        <v>101</v>
      </c>
      <c r="H96" s="4" t="n">
        <f aca="false">SUM(H31:H94)</f>
        <v>-861.832208751847</v>
      </c>
      <c r="I96" s="4" t="n">
        <f aca="false">SUM(I31:I94)</f>
        <v>-172.366441750369</v>
      </c>
      <c r="J96" s="4" t="n">
        <f aca="false">SUM(J31:J94)</f>
        <v>-53.8645130469904</v>
      </c>
      <c r="L96" s="4" t="s">
        <v>101</v>
      </c>
      <c r="N96" s="4" t="n">
        <f aca="false">SUM(N31:N94)</f>
        <v>-863.456194689362</v>
      </c>
      <c r="O96" s="4" t="n">
        <f aca="false">SUM(O31:O94)</f>
        <v>-172.254492183481</v>
      </c>
      <c r="P96" s="4" t="n">
        <f aca="false">SUM(P31:P94)</f>
        <v>-53.9057777043368</v>
      </c>
      <c r="R96" s="4" t="s">
        <v>101</v>
      </c>
      <c r="T96" s="4" t="n">
        <f aca="false">SUM(T31:T94)</f>
        <v>-862.963200610408</v>
      </c>
      <c r="U96" s="4" t="n">
        <f aca="false">SUM(U31:U94)</f>
        <v>-172.446856481729</v>
      </c>
      <c r="V96" s="4" t="n">
        <f aca="false">SUM(V31:V94)</f>
        <v>-53.8008949631081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2026-10-23T07:22:49Z</dcterms:created>
  <dc:creator>openpyxl</dc:creator>
  <dc:description/>
  <dc:language>ru-RU</dc:language>
  <cp:lastModifiedBy/>
  <dcterms:modified xsi:type="dcterms:W3CDTF">2026-10-23T07:22:50Z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